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4000" windowHeight="8685" tabRatio="930" firstSheet="15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C54" i="69" l="1"/>
  <c r="AC57" i="69"/>
  <c r="AC58" i="69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Q22" i="74"/>
  <c r="R27" i="74"/>
  <c r="R26" i="74" s="1"/>
  <c r="S27" i="74"/>
  <c r="S26" i="74" s="1"/>
  <c r="T27" i="74"/>
  <c r="T26" i="74" s="1"/>
  <c r="U27" i="74"/>
  <c r="U26" i="74" s="1"/>
  <c r="V27" i="74"/>
  <c r="V26" i="74" s="1"/>
  <c r="W27" i="74"/>
  <c r="W26" i="74" s="1"/>
  <c r="X27" i="74"/>
  <c r="X26" i="74" s="1"/>
  <c r="Y27" i="74"/>
  <c r="Y26" i="74" s="1"/>
  <c r="Z27" i="74"/>
  <c r="Z26" i="74" s="1"/>
  <c r="AA27" i="74"/>
  <c r="AA26" i="74" s="1"/>
  <c r="AB27" i="74"/>
  <c r="AB26" i="74" s="1"/>
  <c r="AC27" i="74"/>
  <c r="AC26" i="74" s="1"/>
  <c r="AD27" i="74"/>
  <c r="AD26" i="74" s="1"/>
  <c r="AE27" i="74"/>
  <c r="AE26" i="74" s="1"/>
  <c r="AF27" i="74"/>
  <c r="AF26" i="74" s="1"/>
  <c r="AG27" i="74"/>
  <c r="AG26" i="74" s="1"/>
  <c r="AH27" i="74"/>
  <c r="AH26" i="74" s="1"/>
  <c r="AI27" i="74"/>
  <c r="AI26" i="74" s="1"/>
  <c r="AJ27" i="74"/>
  <c r="AJ26" i="74" s="1"/>
  <c r="Q27" i="74"/>
  <c r="Q26" i="74" s="1"/>
  <c r="AA27" i="70"/>
  <c r="AJ21" i="74" l="1"/>
  <c r="AH21" i="74"/>
  <c r="AF21" i="74"/>
  <c r="AD21" i="74"/>
  <c r="AB21" i="74"/>
  <c r="Z21" i="74"/>
  <c r="X21" i="74"/>
  <c r="V21" i="74"/>
  <c r="T21" i="74"/>
  <c r="R21" i="74"/>
  <c r="Q21" i="74"/>
  <c r="AI21" i="74"/>
  <c r="AG21" i="74"/>
  <c r="AE21" i="74"/>
  <c r="AC21" i="74"/>
  <c r="AA21" i="74"/>
  <c r="Y21" i="74"/>
  <c r="W21" i="74"/>
  <c r="U21" i="74"/>
  <c r="S21" i="74"/>
  <c r="T27" i="73"/>
  <c r="T26" i="73" s="1"/>
  <c r="T21" i="73" s="1"/>
  <c r="U27" i="73"/>
  <c r="U26" i="73" s="1"/>
  <c r="U21" i="73" s="1"/>
  <c r="V27" i="73"/>
  <c r="V26" i="73" s="1"/>
  <c r="V21" i="73" s="1"/>
  <c r="W27" i="73"/>
  <c r="W26" i="73" s="1"/>
  <c r="W21" i="73" s="1"/>
  <c r="X27" i="73"/>
  <c r="X26" i="73" s="1"/>
  <c r="X21" i="73" s="1"/>
  <c r="Y68" i="73"/>
  <c r="Y27" i="73"/>
  <c r="Y26" i="73" s="1"/>
  <c r="Y21" i="73" s="1"/>
  <c r="Z27" i="73"/>
  <c r="Z26" i="73" s="1"/>
  <c r="Z21" i="73" s="1"/>
  <c r="Q27" i="70" l="1"/>
  <c r="Q26" i="70" s="1"/>
  <c r="R27" i="70"/>
  <c r="R26" i="70" s="1"/>
  <c r="S27" i="70"/>
  <c r="S26" i="70" s="1"/>
  <c r="T27" i="70"/>
  <c r="T26" i="70" s="1"/>
  <c r="U27" i="70"/>
  <c r="U26" i="70" s="1"/>
  <c r="V27" i="70"/>
  <c r="V26" i="70" s="1"/>
  <c r="X27" i="70"/>
  <c r="X26" i="70" s="1"/>
  <c r="Y27" i="70"/>
  <c r="Y26" i="70" s="1"/>
  <c r="Z27" i="70"/>
  <c r="Z26" i="70" s="1"/>
  <c r="AA26" i="70"/>
  <c r="AB27" i="70"/>
  <c r="AB26" i="70" s="1"/>
  <c r="AC27" i="70"/>
  <c r="AC26" i="70" s="1"/>
  <c r="AD27" i="70"/>
  <c r="AD26" i="70" s="1"/>
  <c r="P68" i="70"/>
  <c r="P27" i="70"/>
  <c r="P26" i="70" s="1"/>
  <c r="P21" i="70" s="1"/>
  <c r="Q27" i="69"/>
  <c r="Q26" i="69" s="1"/>
  <c r="R27" i="69"/>
  <c r="R26" i="69" s="1"/>
  <c r="S27" i="69"/>
  <c r="S26" i="69" s="1"/>
  <c r="T27" i="69"/>
  <c r="T26" i="69" s="1"/>
  <c r="U27" i="69"/>
  <c r="U26" i="69" s="1"/>
  <c r="V27" i="69"/>
  <c r="V26" i="69" s="1"/>
  <c r="W27" i="69"/>
  <c r="W26" i="69" s="1"/>
  <c r="X27" i="69"/>
  <c r="X26" i="69" s="1"/>
  <c r="Y27" i="69"/>
  <c r="Y26" i="69" s="1"/>
  <c r="Z27" i="69"/>
  <c r="Z26" i="69" s="1"/>
  <c r="AA27" i="69"/>
  <c r="AA26" i="69" s="1"/>
  <c r="AB27" i="69"/>
  <c r="AB26" i="69" s="1"/>
  <c r="P27" i="69"/>
  <c r="P26" i="69" s="1"/>
  <c r="P21" i="69" s="1"/>
  <c r="Q167" i="66"/>
  <c r="Q68" i="66"/>
  <c r="Q21" i="66"/>
  <c r="P22" i="45"/>
  <c r="P23" i="45"/>
  <c r="P21" i="45"/>
  <c r="P22" i="38" l="1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21" i="38"/>
  <c r="P21" i="4"/>
  <c r="P21" i="74" l="1"/>
  <c r="P22" i="74"/>
  <c r="P23" i="74"/>
  <c r="P24" i="74"/>
  <c r="P25" i="74"/>
  <c r="P26" i="74"/>
  <c r="P27" i="74"/>
  <c r="P28" i="74"/>
  <c r="P29" i="74"/>
  <c r="P30" i="74"/>
  <c r="P31" i="74"/>
  <c r="P32" i="74"/>
  <c r="P33" i="74"/>
  <c r="P34" i="74"/>
  <c r="P35" i="74"/>
  <c r="P36" i="74"/>
  <c r="P37" i="74"/>
  <c r="P38" i="74"/>
  <c r="P39" i="74"/>
  <c r="P40" i="74"/>
  <c r="P41" i="74"/>
  <c r="P42" i="74"/>
  <c r="P43" i="74"/>
  <c r="P44" i="74"/>
  <c r="P45" i="74"/>
  <c r="P46" i="74"/>
  <c r="P47" i="74"/>
  <c r="P48" i="74"/>
  <c r="P49" i="74"/>
  <c r="P50" i="74"/>
  <c r="P51" i="74"/>
  <c r="P52" i="74"/>
  <c r="P53" i="74"/>
  <c r="P54" i="74"/>
  <c r="P55" i="74"/>
  <c r="P56" i="74"/>
  <c r="P57" i="74"/>
  <c r="P58" i="74"/>
  <c r="P59" i="74"/>
  <c r="P60" i="74"/>
  <c r="P61" i="74"/>
  <c r="P62" i="74"/>
  <c r="P63" i="74"/>
  <c r="P64" i="74"/>
  <c r="P65" i="74"/>
  <c r="P66" i="74"/>
  <c r="P67" i="74"/>
  <c r="S68" i="73" l="1"/>
  <c r="S61" i="73"/>
  <c r="R60" i="73"/>
  <c r="Q60" i="73" s="1"/>
  <c r="P60" i="73"/>
  <c r="R59" i="73"/>
  <c r="Q59" i="73" s="1"/>
  <c r="AC59" i="69" s="1"/>
  <c r="P59" i="73"/>
  <c r="R56" i="73"/>
  <c r="Q56" i="73"/>
  <c r="AC56" i="69" s="1"/>
  <c r="P56" i="73"/>
  <c r="R55" i="73"/>
  <c r="Q55" i="73" s="1"/>
  <c r="AC55" i="69" s="1"/>
  <c r="P55" i="73"/>
  <c r="R53" i="73"/>
  <c r="Q53" i="73" s="1"/>
  <c r="AC53" i="69" s="1"/>
  <c r="P53" i="73"/>
  <c r="Q46" i="73"/>
  <c r="Q44" i="73"/>
  <c r="R43" i="73"/>
  <c r="Q43" i="73" s="1"/>
  <c r="R42" i="73"/>
  <c r="Q42" i="73" s="1"/>
  <c r="S39" i="73"/>
  <c r="R39" i="73"/>
  <c r="Q39" i="73" s="1"/>
  <c r="R38" i="73"/>
  <c r="Q38" i="73" s="1"/>
  <c r="Q37" i="73"/>
  <c r="Q36" i="73"/>
  <c r="R35" i="73"/>
  <c r="Q35" i="73" s="1"/>
  <c r="R33" i="73"/>
  <c r="Q33" i="73" s="1"/>
  <c r="Q32" i="73"/>
  <c r="R31" i="73"/>
  <c r="Q31" i="73"/>
  <c r="P31" i="73"/>
  <c r="R29" i="73"/>
  <c r="Q29" i="73"/>
  <c r="P29" i="73"/>
  <c r="S28" i="73"/>
  <c r="R28" i="73"/>
  <c r="Q28" i="73" s="1"/>
  <c r="P28" i="73"/>
  <c r="P27" i="73" s="1"/>
  <c r="P26" i="73" s="1"/>
  <c r="S27" i="73"/>
  <c r="S26" i="73"/>
  <c r="R24" i="73"/>
  <c r="Q24" i="73"/>
  <c r="P24" i="73"/>
  <c r="R23" i="73"/>
  <c r="Q23" i="73" s="1"/>
  <c r="P23" i="73"/>
  <c r="S22" i="73"/>
  <c r="S21" i="73" s="1"/>
  <c r="R22" i="73"/>
  <c r="Q22" i="73" s="1"/>
  <c r="P22" i="73"/>
  <c r="P21" i="73" s="1"/>
  <c r="AC68" i="70"/>
  <c r="W68" i="70"/>
  <c r="AC67" i="70"/>
  <c r="W67" i="70"/>
  <c r="AD61" i="70"/>
  <c r="Q61" i="70"/>
  <c r="W38" i="70"/>
  <c r="W27" i="70" s="1"/>
  <c r="W26" i="70" s="1"/>
  <c r="AD22" i="70"/>
  <c r="AC22" i="70"/>
  <c r="AB22" i="70"/>
  <c r="AB21" i="70" s="1"/>
  <c r="AA22" i="70"/>
  <c r="Z22" i="70"/>
  <c r="Y22" i="70"/>
  <c r="X22" i="70"/>
  <c r="W22" i="70"/>
  <c r="V22" i="70"/>
  <c r="V21" i="70" s="1"/>
  <c r="U22" i="70"/>
  <c r="U21" i="70" s="1"/>
  <c r="T22" i="70"/>
  <c r="T21" i="70" s="1"/>
  <c r="S22" i="70"/>
  <c r="R22" i="70"/>
  <c r="R21" i="70" s="1"/>
  <c r="Q22" i="70"/>
  <c r="P68" i="69"/>
  <c r="P68" i="74" s="1"/>
  <c r="AB22" i="69"/>
  <c r="AB21" i="69" s="1"/>
  <c r="AA22" i="69"/>
  <c r="AA21" i="69" s="1"/>
  <c r="Z22" i="69"/>
  <c r="Z21" i="69" s="1"/>
  <c r="Y22" i="69"/>
  <c r="Y21" i="69" s="1"/>
  <c r="X22" i="69"/>
  <c r="X21" i="69" s="1"/>
  <c r="W22" i="69"/>
  <c r="W21" i="69" s="1"/>
  <c r="V22" i="69"/>
  <c r="V21" i="69" s="1"/>
  <c r="U22" i="69"/>
  <c r="U21" i="69" s="1"/>
  <c r="T22" i="69"/>
  <c r="T21" i="69" s="1"/>
  <c r="S22" i="69"/>
  <c r="S21" i="69" s="1"/>
  <c r="R22" i="69"/>
  <c r="R21" i="69" s="1"/>
  <c r="Q22" i="69"/>
  <c r="Q21" i="69" s="1"/>
  <c r="AC21" i="70" l="1"/>
  <c r="Z21" i="70"/>
  <c r="AD21" i="70"/>
  <c r="X21" i="70"/>
  <c r="S21" i="70"/>
  <c r="W21" i="70"/>
  <c r="AA21" i="70"/>
  <c r="R27" i="73"/>
  <c r="R26" i="73" s="1"/>
  <c r="R21" i="73" s="1"/>
  <c r="Q21" i="70"/>
  <c r="Y21" i="70"/>
  <c r="Q27" i="73"/>
  <c r="Q26" i="73" s="1"/>
  <c r="Q21" i="73" s="1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<sst xmlns="http://schemas.openxmlformats.org/spreadsheetml/2006/main" count="16611" uniqueCount="11240">
  <si>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</si>
  <si>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</si>
  <si>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</si>
  <si>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</si>
  <si>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</si>
  <si>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</si>
  <si>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</si>
  <si>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</si>
  <si>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</si>
  <si>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</si>
  <si>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</si>
  <si>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</si>
  <si>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</si>
  <si>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</si>
  <si>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</si>
  <si>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</si>
  <si>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</si>
  <si>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</si>
  <si>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</si>
  <si>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</si>
  <si>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</si>
  <si>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</si>
  <si>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</si>
  <si>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</si>
  <si>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</si>
  <si>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</si>
  <si>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</si>
  <si>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</si>
  <si>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</si>
  <si>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</si>
  <si>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</si>
  <si>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</si>
  <si>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</si>
  <si>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</si>
  <si>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</si>
  <si>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</si>
  <si>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</si>
  <si>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</si>
  <si>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</si>
  <si>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</si>
  <si>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</si>
  <si>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</si>
  <si>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</si>
  <si>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</si>
  <si>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</si>
  <si>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</si>
  <si>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</si>
  <si>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</si>
  <si>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</si>
  <si>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</si>
  <si>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</si>
  <si>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</si>
  <si>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</si>
  <si>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</si>
  <si>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</si>
  <si>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</si>
  <si>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</si>
  <si>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</si>
  <si>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</si>
  <si>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</si>
  <si>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</si>
  <si>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</si>
  <si>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</si>
  <si>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</si>
  <si>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</si>
  <si>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</si>
  <si>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</si>
  <si>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</si>
  <si>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</si>
  <si>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</si>
  <si>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</si>
  <si>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</si>
  <si>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</si>
  <si>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</si>
  <si>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</si>
  <si>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</si>
  <si>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</si>
  <si>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</si>
  <si>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</si>
  <si>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</si>
  <si>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</si>
  <si>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</si>
  <si>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</si>
  <si>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</si>
  <si>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</si>
  <si>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</si>
  <si>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</si>
  <si>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</si>
  <si>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</si>
  <si>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</si>
  <si>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</si>
  <si>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</si>
  <si>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</si>
  <si>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</si>
  <si>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</si>
  <si>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</si>
  <si>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</si>
  <si>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</si>
  <si>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</si>
  <si>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</si>
  <si>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</si>
  <si>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</si>
  <si>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</si>
  <si>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</si>
  <si>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</si>
  <si>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</si>
  <si>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</si>
  <si>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</si>
  <si>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</si>
  <si>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</si>
  <si>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</si>
  <si>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</si>
  <si>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</si>
  <si>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</si>
  <si>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</si>
  <si>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</si>
  <si>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</si>
  <si>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</si>
  <si>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</si>
  <si>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</si>
  <si>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</si>
  <si>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</si>
  <si>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</si>
  <si>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</si>
  <si>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</si>
  <si>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</si>
  <si>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</si>
  <si>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</si>
  <si>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</si>
  <si>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</si>
  <si>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</si>
  <si>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</si>
  <si>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</si>
  <si>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</si>
  <si>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</si>
  <si>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</si>
  <si>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</si>
  <si>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</si>
  <si>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</si>
  <si>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</si>
  <si>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</si>
  <si>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</si>
  <si>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</si>
  <si>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</si>
  <si>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</si>
  <si>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</si>
  <si>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</si>
  <si>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</si>
  <si>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</si>
  <si>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</si>
  <si>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</si>
  <si>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</si>
  <si>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</si>
  <si>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</si>
  <si>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</si>
  <si>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</si>
  <si>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</si>
  <si>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</si>
  <si>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</si>
  <si>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</si>
  <si>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</si>
  <si>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</si>
  <si>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</si>
  <si>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</si>
  <si>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</si>
  <si>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</si>
  <si>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</si>
  <si>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</si>
  <si>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</si>
  <si>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</si>
  <si>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</si>
  <si>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</si>
  <si>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</si>
  <si>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</si>
  <si>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</si>
  <si>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</si>
  <si>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</si>
  <si>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</si>
  <si>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</si>
  <si>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</si>
  <si>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</si>
  <si>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</si>
  <si>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</si>
  <si>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</si>
  <si>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</si>
  <si>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</si>
  <si>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</si>
  <si>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</si>
  <si>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</si>
  <si>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</si>
  <si>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</si>
  <si>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</si>
  <si>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</si>
  <si>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</si>
  <si>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</si>
  <si>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</si>
  <si>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</si>
  <si>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</si>
  <si>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</si>
  <si>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</si>
  <si>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</si>
  <si>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</si>
  <si>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</si>
  <si>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</si>
  <si>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</si>
  <si>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</si>
  <si>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</si>
  <si>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</si>
  <si>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</si>
  <si>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</si>
  <si>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</si>
  <si>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</si>
  <si>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</si>
  <si>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</si>
  <si>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</si>
  <si>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</si>
  <si>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</si>
  <si>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</si>
  <si>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</si>
  <si>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</si>
  <si>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</si>
  <si>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</si>
  <si>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</si>
  <si>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</si>
  <si>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</si>
  <si>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</si>
  <si>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</si>
  <si>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</si>
  <si>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</si>
  <si>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</si>
  <si>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</si>
  <si>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</si>
  <si>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</si>
  <si>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</si>
  <si>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</si>
  <si>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</si>
  <si>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</si>
  <si>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</si>
  <si>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</si>
  <si>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</si>
  <si>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</si>
  <si>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</si>
  <si>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</si>
  <si>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</si>
  <si>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</si>
  <si>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</si>
  <si>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</si>
  <si>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</si>
  <si>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</si>
  <si>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</si>
  <si>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</si>
  <si>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</si>
  <si>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</si>
  <si>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</si>
  <si>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</si>
  <si>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</si>
  <si>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</si>
  <si>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</si>
  <si>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</si>
  <si>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</si>
  <si>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</si>
  <si>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</si>
  <si>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</si>
  <si>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</si>
  <si>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</si>
  <si>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</si>
  <si>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</si>
  <si>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</si>
  <si>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</si>
  <si>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</si>
  <si>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</si>
  <si>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</si>
  <si>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</si>
  <si>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</si>
  <si>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</si>
  <si>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</si>
  <si>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</si>
  <si>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</si>
  <si>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</si>
  <si>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</si>
  <si>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</si>
  <si>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</si>
  <si>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</si>
  <si>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</si>
  <si>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</si>
  <si>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</si>
  <si>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</si>
  <si>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</si>
  <si>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</si>
  <si>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</si>
  <si>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</si>
  <si>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</si>
  <si>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</si>
  <si>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</si>
  <si>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</si>
  <si>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</si>
  <si>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</si>
  <si>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</si>
  <si>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</si>
  <si>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</si>
  <si>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</si>
  <si>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</si>
  <si>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</si>
  <si>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</si>
  <si>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</si>
  <si>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</si>
  <si>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</si>
  <si>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</si>
  <si>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</si>
  <si>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</si>
  <si>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</si>
  <si>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</si>
  <si>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</si>
  <si>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</si>
  <si>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</si>
  <si>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</si>
  <si>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</si>
  <si>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</si>
  <si>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</si>
  <si>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</si>
  <si>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</si>
  <si>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</si>
  <si>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</si>
  <si>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</si>
  <si>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</si>
  <si>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</si>
  <si>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</si>
  <si>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</si>
  <si>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</si>
  <si>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</si>
  <si>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</si>
  <si>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</si>
  <si>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</si>
  <si>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</si>
  <si>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</si>
  <si>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</si>
  <si>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</si>
  <si>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</si>
  <si>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</si>
  <si>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</si>
  <si>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</si>
  <si>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</si>
  <si>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</si>
  <si>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</si>
  <si>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</si>
  <si>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</si>
  <si>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</si>
  <si>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</si>
  <si>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</si>
  <si>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</si>
  <si>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</si>
  <si>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</si>
  <si>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</si>
  <si>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</si>
  <si>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</si>
  <si>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</si>
  <si>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</si>
  <si>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</si>
  <si>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</si>
  <si>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</si>
  <si>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</si>
  <si>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</si>
  <si>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</si>
  <si>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</si>
  <si>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</si>
  <si>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</si>
  <si>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</si>
  <si>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</si>
  <si>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</si>
  <si>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</si>
  <si>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</si>
  <si>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</si>
  <si>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</si>
  <si>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</si>
  <si>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</si>
  <si>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</si>
  <si>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</si>
  <si>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</si>
  <si>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</si>
  <si>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</si>
  <si>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</si>
  <si>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</si>
  <si>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</si>
  <si>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</si>
  <si>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</si>
  <si>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</si>
  <si>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</si>
  <si>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</si>
  <si>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</si>
  <si>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</si>
  <si>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</si>
  <si>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</si>
  <si>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</si>
  <si>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</si>
  <si>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</si>
  <si>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</si>
  <si>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</si>
  <si>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</si>
  <si>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</si>
  <si>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</si>
  <si>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</si>
  <si>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</si>
  <si>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</si>
  <si>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</si>
  <si>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</si>
  <si>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</si>
  <si>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</si>
  <si>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</si>
  <si>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</si>
  <si>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</si>
  <si>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</si>
  <si>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</si>
  <si>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</si>
  <si>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</si>
  <si>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</si>
  <si>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</si>
  <si>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</si>
  <si>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</si>
  <si>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</si>
  <si>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</si>
  <si>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</si>
  <si>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</si>
  <si>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</si>
  <si>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</si>
  <si>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</si>
  <si>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</si>
  <si>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</si>
  <si>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</si>
  <si>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</si>
  <si>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</si>
  <si>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</si>
  <si>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</si>
  <si>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</si>
  <si>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</si>
  <si>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</si>
  <si>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</si>
  <si>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</si>
  <si>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</si>
  <si>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</si>
  <si>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</si>
  <si>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</si>
  <si>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</si>
  <si>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</si>
  <si>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</si>
  <si>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</si>
  <si>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</si>
  <si>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</si>
  <si>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</si>
  <si>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</si>
  <si>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</si>
  <si>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</si>
  <si>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</si>
  <si>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</si>
  <si>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</si>
  <si>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</si>
  <si>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</si>
  <si>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</si>
  <si>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</si>
  <si>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</si>
  <si>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</si>
  <si>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</si>
  <si>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</si>
  <si>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</si>
  <si>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</si>
  <si>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</si>
  <si>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</si>
  <si>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</si>
  <si>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</si>
  <si>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</si>
  <si>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</si>
  <si>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</si>
  <si>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</si>
  <si>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</si>
  <si>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</si>
  <si>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</si>
  <si>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</si>
  <si>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</si>
  <si>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</si>
  <si>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</si>
  <si>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</si>
  <si>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</si>
  <si>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</si>
  <si>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</si>
  <si>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</si>
  <si>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</si>
  <si>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</si>
  <si>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</si>
  <si>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</si>
  <si>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</si>
  <si>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</si>
  <si>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</si>
  <si>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</si>
  <si>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</si>
  <si>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</si>
  <si>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</si>
  <si>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</si>
  <si>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</si>
  <si>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</si>
  <si>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</si>
  <si>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</si>
  <si>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</si>
  <si>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</si>
  <si>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</si>
  <si>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</si>
  <si>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</si>
  <si>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</si>
  <si>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</si>
  <si>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</si>
  <si>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</si>
  <si>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</si>
  <si>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</si>
  <si>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</si>
  <si>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</si>
  <si>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</si>
  <si>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</si>
  <si>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</si>
  <si>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</si>
  <si>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</si>
  <si>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</si>
  <si>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</si>
  <si>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</si>
  <si>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</si>
  <si>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</si>
  <si>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</si>
  <si>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</si>
  <si>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</si>
  <si>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</si>
  <si>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</si>
  <si>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</si>
  <si>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</si>
  <si>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</si>
  <si>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</si>
  <si>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</si>
  <si>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</si>
  <si>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</si>
  <si>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</si>
  <si>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</si>
  <si>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</si>
  <si>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</si>
  <si>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</si>
  <si>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</si>
  <si>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</si>
  <si>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</si>
  <si>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</si>
  <si>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</si>
  <si>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</si>
  <si>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</si>
  <si>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</si>
  <si>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</si>
  <si>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</si>
  <si>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</si>
  <si>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</si>
  <si>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</si>
  <si>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</si>
  <si>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</si>
  <si>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</si>
  <si>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</si>
  <si>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</si>
  <si>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</si>
  <si>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</si>
  <si>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</si>
  <si>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</si>
  <si>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</si>
  <si>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</si>
  <si>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</si>
  <si>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</si>
  <si>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</si>
  <si>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</si>
  <si>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</si>
  <si>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</si>
  <si>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</si>
  <si>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</si>
  <si>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</si>
  <si>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</si>
  <si>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</si>
  <si>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</si>
  <si>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</si>
  <si>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</si>
  <si>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</si>
  <si>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</si>
  <si>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</si>
  <si>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</si>
  <si>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</si>
  <si>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</si>
  <si>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</si>
  <si>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</si>
  <si>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</si>
  <si>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</si>
  <si>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</si>
  <si>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</si>
  <si>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</si>
  <si>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</si>
  <si>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</si>
  <si>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</si>
  <si>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</si>
  <si>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</si>
  <si>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</si>
  <si>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</si>
  <si>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</si>
  <si>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</si>
  <si>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</si>
  <si>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</si>
  <si>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</si>
  <si>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</si>
  <si>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</si>
  <si>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</si>
  <si>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</si>
  <si>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</si>
  <si>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</si>
  <si>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</si>
  <si>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</si>
  <si>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</si>
  <si>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</si>
  <si>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</si>
  <si>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</si>
  <si>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</si>
  <si>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</si>
  <si>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</si>
  <si>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</si>
  <si>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</si>
  <si>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</si>
  <si>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</si>
  <si>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</si>
  <si>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</si>
  <si>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</si>
  <si>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</si>
  <si>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</si>
  <si>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</si>
  <si>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</si>
  <si>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</si>
  <si>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</si>
  <si>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</si>
  <si>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</si>
  <si>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</si>
  <si>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</si>
  <si>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</si>
  <si>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</si>
  <si>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</si>
  <si>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</si>
  <si>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</si>
  <si>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</si>
  <si>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</si>
  <si>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</si>
  <si>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</si>
  <si>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</si>
  <si>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</si>
  <si>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</si>
  <si>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</si>
  <si>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</si>
  <si>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</si>
  <si>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</si>
  <si>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</si>
  <si>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</si>
  <si>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</si>
  <si>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</si>
  <si>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</si>
  <si>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</si>
  <si>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</si>
  <si>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</si>
  <si>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</si>
  <si>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</si>
  <si>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</si>
  <si>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</si>
  <si>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</si>
  <si>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</si>
  <si>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</si>
  <si>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</si>
  <si>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</si>
  <si>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</si>
  <si>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</si>
  <si>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</si>
  <si>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</si>
  <si>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</si>
  <si>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</si>
  <si>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</si>
  <si>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</si>
  <si>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</si>
  <si>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</si>
  <si>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</si>
  <si>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</si>
  <si>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</si>
  <si>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</si>
  <si>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</si>
  <si>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</si>
  <si>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</si>
  <si>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</si>
  <si>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</si>
  <si>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</si>
  <si>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</si>
  <si>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</si>
  <si>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</si>
  <si>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</si>
  <si>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</si>
  <si>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</si>
  <si>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</si>
  <si>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</si>
  <si>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</si>
  <si>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</si>
  <si>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</si>
  <si>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</si>
  <si>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</si>
  <si>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</si>
  <si>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</si>
  <si>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</si>
  <si>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</si>
  <si>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</si>
  <si>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</si>
  <si>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</si>
  <si>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</si>
  <si>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</si>
  <si>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</si>
  <si>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</si>
  <si>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</si>
  <si>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</si>
  <si>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</si>
  <si>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</si>
  <si>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</si>
  <si>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</si>
  <si>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</si>
  <si>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</si>
  <si>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</si>
  <si>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</si>
  <si>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</si>
  <si>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</si>
  <si>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</si>
  <si>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</si>
  <si>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</si>
  <si>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</si>
  <si>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</si>
  <si>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</si>
  <si>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</si>
  <si>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</si>
  <si>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</si>
  <si>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</si>
  <si>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</si>
  <si>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</si>
  <si>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</si>
  <si>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</si>
  <si>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</si>
  <si>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</si>
  <si>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</si>
  <si>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</si>
  <si>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</si>
  <si>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</si>
  <si>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</si>
  <si>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</si>
  <si>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</si>
  <si>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</si>
  <si>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</si>
  <si>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</si>
  <si>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</si>
  <si>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</si>
  <si>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</si>
  <si>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</si>
  <si>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</si>
  <si>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</si>
  <si>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</si>
  <si>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</si>
  <si>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</si>
  <si>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</si>
  <si>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</si>
  <si>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</si>
  <si>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</si>
  <si>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</si>
  <si>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</si>
  <si>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</si>
  <si>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</si>
  <si>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</si>
  <si>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</si>
  <si>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</si>
  <si>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</si>
  <si>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</si>
  <si>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</si>
  <si>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</si>
  <si>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</si>
  <si>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</si>
  <si>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</si>
  <si>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</si>
  <si>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</si>
  <si>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</si>
  <si>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</si>
  <si>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</si>
  <si>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</si>
  <si>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</si>
  <si>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</si>
  <si>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</si>
  <si>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</si>
  <si>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</si>
  <si>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</si>
  <si>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</si>
  <si>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</si>
  <si>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</si>
  <si>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</si>
  <si>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</si>
  <si>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</si>
  <si>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</si>
  <si>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</si>
  <si>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</si>
  <si>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</si>
  <si>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</si>
  <si>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</si>
  <si>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</si>
  <si>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</si>
  <si>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</si>
  <si>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</si>
  <si>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</si>
  <si>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</si>
  <si>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</si>
  <si>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</si>
  <si>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</si>
  <si>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</si>
  <si>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</si>
  <si>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</si>
  <si>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</si>
  <si>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</si>
  <si>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</si>
  <si>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</si>
  <si>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</si>
  <si>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</si>
  <si>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</si>
  <si>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</si>
  <si>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</si>
  <si>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</si>
  <si>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</si>
  <si>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</si>
  <si>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</si>
  <si>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</si>
  <si>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</si>
  <si>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</si>
  <si>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</si>
  <si>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</si>
  <si>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</si>
  <si>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</si>
  <si>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</si>
  <si>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</si>
  <si>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</si>
  <si>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</si>
  <si>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</si>
  <si>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</si>
  <si>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</si>
  <si>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</si>
  <si>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</si>
  <si>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</si>
  <si>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</si>
  <si>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</si>
  <si>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</si>
  <si>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</si>
  <si>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</si>
  <si>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</si>
  <si>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</si>
  <si>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</si>
  <si>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</si>
  <si>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</si>
  <si>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</si>
  <si>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</si>
  <si>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</si>
  <si>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</si>
  <si>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</si>
  <si>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</si>
  <si>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</si>
  <si>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</si>
  <si>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</si>
  <si>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</si>
  <si>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</si>
  <si>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</si>
  <si>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</si>
  <si>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</si>
  <si>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</si>
  <si>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</si>
  <si>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</si>
  <si>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</si>
  <si>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</si>
  <si>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</si>
  <si>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</si>
  <si>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</si>
  <si>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</si>
  <si>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</si>
  <si>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</si>
  <si>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</si>
  <si>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</si>
  <si>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</si>
  <si>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</si>
  <si>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</si>
  <si>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</si>
  <si>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</si>
  <si>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</si>
  <si>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</si>
  <si>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</si>
  <si>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</si>
  <si>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</si>
  <si>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</si>
  <si>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</si>
  <si>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</si>
  <si>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</si>
  <si>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</si>
  <si>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</si>
  <si>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</si>
  <si>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</si>
  <si>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</si>
  <si>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</si>
  <si>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</si>
  <si>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</si>
  <si>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</si>
  <si>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</si>
  <si>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</si>
  <si>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</si>
  <si>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</si>
  <si>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</si>
  <si>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</si>
  <si>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</si>
  <si>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</si>
  <si>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</si>
  <si>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</si>
  <si>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</si>
  <si>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</si>
  <si>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</si>
  <si>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</si>
  <si>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</si>
  <si>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</si>
  <si>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</si>
  <si>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</si>
  <si>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</si>
  <si>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</si>
  <si>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</si>
  <si>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</si>
  <si>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</si>
  <si>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</si>
  <si>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</si>
  <si>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</si>
  <si>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</si>
  <si>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</si>
  <si>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</si>
  <si>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</si>
  <si>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</si>
  <si>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</si>
  <si>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</si>
  <si>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</si>
  <si>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</si>
  <si>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</si>
  <si>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</si>
  <si>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</si>
  <si>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</si>
  <si>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</si>
  <si>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</si>
  <si>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</si>
  <si>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</si>
  <si>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</si>
  <si>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</si>
  <si>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</si>
  <si>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</si>
  <si>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</si>
  <si>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</si>
  <si>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</si>
  <si>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</si>
  <si>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</si>
  <si>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</si>
  <si>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</si>
  <si>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</si>
  <si>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</si>
  <si>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</si>
  <si>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</si>
  <si>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</si>
  <si>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</si>
  <si>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</si>
  <si>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</si>
  <si>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</si>
  <si>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</si>
  <si>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</si>
  <si>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</si>
  <si>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</si>
  <si>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</si>
  <si>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</si>
  <si>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</si>
  <si>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</si>
  <si>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</si>
  <si>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</si>
  <si>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</si>
  <si>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</si>
  <si>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</si>
  <si>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</si>
  <si>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</si>
  <si>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</si>
  <si>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</si>
  <si>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</si>
  <si>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</si>
  <si>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</si>
  <si>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</si>
  <si>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</si>
  <si>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</si>
  <si>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</si>
  <si>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</si>
  <si>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</si>
  <si>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</si>
  <si>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</si>
  <si>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</si>
  <si>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</si>
  <si>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</si>
  <si>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</si>
  <si>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</si>
  <si>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</si>
  <si>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</si>
  <si>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</si>
  <si>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</si>
  <si>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</si>
  <si>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</si>
  <si>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</si>
  <si>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</si>
  <si>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</si>
  <si>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</si>
  <si>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</si>
  <si>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</si>
  <si>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</si>
  <si>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</si>
  <si>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</si>
  <si>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</si>
  <si>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</si>
  <si>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</si>
  <si>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</si>
  <si>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</si>
  <si>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</si>
  <si>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</si>
  <si>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</si>
  <si>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</si>
  <si>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</si>
  <si>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</si>
  <si>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</si>
  <si>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</si>
  <si>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</si>
  <si>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</si>
  <si>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</si>
  <si>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</si>
  <si>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</si>
  <si>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</si>
  <si>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</si>
  <si>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</si>
  <si>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</si>
  <si>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</si>
  <si>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</si>
  <si>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</si>
  <si>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</si>
  <si>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</si>
  <si>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</si>
  <si>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</si>
  <si>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</si>
  <si>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</si>
  <si>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</si>
  <si>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</si>
  <si>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</si>
  <si>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</si>
  <si>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</si>
  <si>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</si>
  <si>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</si>
  <si>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</si>
  <si>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</si>
  <si>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</si>
  <si>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</si>
  <si>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</si>
  <si>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</si>
  <si>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</si>
  <si>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</si>
  <si>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</si>
  <si>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</si>
  <si>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</si>
  <si>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</si>
  <si>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</si>
  <si>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</si>
  <si>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</si>
  <si>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</si>
  <si>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</si>
  <si>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</si>
  <si>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</si>
  <si>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</si>
  <si>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</si>
  <si>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</si>
  <si>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</si>
  <si>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</si>
  <si>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</si>
  <si>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</si>
  <si>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</si>
  <si>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</si>
  <si>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</si>
  <si>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</si>
  <si>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</si>
  <si>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</si>
  <si>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</si>
  <si>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</si>
  <si>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</si>
  <si>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</si>
  <si>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</si>
  <si>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</si>
  <si>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</si>
  <si>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</si>
  <si>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</si>
  <si>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</si>
  <si>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</si>
  <si>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</si>
  <si>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</si>
  <si>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</si>
  <si>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</si>
  <si>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</si>
  <si>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</si>
  <si>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</si>
  <si>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</si>
  <si>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</si>
  <si>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</si>
  <si>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</si>
  <si>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</si>
  <si>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</si>
  <si>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</si>
  <si>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</si>
  <si>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</si>
  <si>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</si>
  <si>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</si>
  <si>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</si>
  <si>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</si>
  <si>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</si>
  <si>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</si>
  <si>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</si>
  <si>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</si>
  <si>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</si>
  <si>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</si>
  <si>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</si>
  <si>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</si>
  <si>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</si>
  <si>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</si>
  <si>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</si>
  <si>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</si>
  <si>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</si>
  <si>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</si>
  <si>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</si>
  <si>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</si>
  <si>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</si>
  <si>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</si>
  <si>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</si>
  <si>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</si>
  <si>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</si>
  <si>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</si>
  <si>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</si>
  <si>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</si>
  <si>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</si>
  <si>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</si>
  <si>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</si>
  <si>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</si>
  <si>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</si>
  <si>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</si>
  <si>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</si>
  <si>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</si>
  <si>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</si>
  <si>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</si>
  <si>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</si>
  <si>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</si>
  <si>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</si>
  <si>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</si>
  <si>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</si>
  <si>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</si>
  <si>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</si>
  <si>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</si>
  <si>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</si>
  <si>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</si>
  <si>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</si>
  <si>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</si>
  <si>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</si>
  <si>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</si>
  <si>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</si>
  <si>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</si>
  <si>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</si>
  <si>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</si>
  <si>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</si>
  <si>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</si>
  <si>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</si>
  <si>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</si>
  <si>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</si>
  <si>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</si>
  <si>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</si>
  <si>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</si>
  <si>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</si>
  <si>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</si>
  <si>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</si>
  <si>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</si>
  <si>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</si>
  <si>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</si>
  <si>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</si>
  <si>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</si>
  <si>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</si>
  <si>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</si>
  <si>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</si>
  <si>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</si>
  <si>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</si>
  <si>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</si>
  <si>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</si>
  <si>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</si>
  <si>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</si>
  <si>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</si>
  <si>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</si>
  <si>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</si>
  <si>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</si>
  <si>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</si>
  <si>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</si>
  <si>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</si>
  <si>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</si>
  <si>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</si>
  <si>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</si>
  <si>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</si>
  <si>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</si>
  <si>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</si>
  <si>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</si>
  <si>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</si>
  <si>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</si>
  <si>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</si>
  <si>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</si>
  <si>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</si>
  <si>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</si>
  <si>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</si>
  <si>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</si>
  <si>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</si>
  <si>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</si>
  <si>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</si>
  <si>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</si>
  <si>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</si>
  <si>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</si>
  <si>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</si>
  <si>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</si>
  <si>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</si>
  <si>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</si>
  <si>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</si>
  <si>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</si>
  <si>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</si>
  <si>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</si>
  <si>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</si>
  <si>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</si>
  <si>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</si>
  <si>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</si>
  <si>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</si>
  <si>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</si>
  <si>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</si>
  <si>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</si>
  <si>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</si>
  <si>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</si>
  <si>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</si>
  <si>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</si>
  <si>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</si>
  <si>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</si>
  <si>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</si>
  <si>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</si>
  <si>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</si>
  <si>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</si>
  <si>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</si>
  <si>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</si>
  <si>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</si>
  <si>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</si>
  <si>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</si>
  <si>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</si>
  <si>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</si>
  <si>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</si>
  <si>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</si>
  <si>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</si>
  <si>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</si>
  <si>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</si>
  <si>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</si>
  <si>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</si>
  <si>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</si>
  <si>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</si>
  <si>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</si>
  <si>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</si>
  <si>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</si>
  <si>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</si>
  <si>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</si>
  <si>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</si>
  <si>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</si>
  <si>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</si>
  <si>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</si>
  <si>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</si>
  <si>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</si>
  <si>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</si>
  <si>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</si>
  <si>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</si>
  <si>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</si>
  <si>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</si>
  <si>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</si>
  <si>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</si>
  <si>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</si>
  <si>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</si>
  <si>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</si>
  <si>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</si>
  <si>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</si>
  <si>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</si>
  <si>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</si>
  <si>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</si>
  <si>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</si>
  <si>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</si>
  <si>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</si>
  <si>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</si>
  <si>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</si>
  <si>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</si>
  <si>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</si>
  <si>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</si>
  <si>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</si>
  <si>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</si>
  <si>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</si>
  <si>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</si>
  <si>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</si>
  <si>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</si>
  <si>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</si>
  <si>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</si>
  <si>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</si>
  <si>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</si>
  <si>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</si>
  <si>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</si>
  <si>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</si>
  <si>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</si>
  <si>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</si>
  <si>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</si>
  <si>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</si>
  <si>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</si>
  <si>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</si>
  <si>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</si>
  <si>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</si>
  <si>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</si>
  <si>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</si>
  <si>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</si>
  <si>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</si>
  <si>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</si>
  <si>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</si>
  <si>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</si>
  <si>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</si>
  <si>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</si>
  <si>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</si>
  <si>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</si>
  <si>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</si>
  <si>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</si>
  <si>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</si>
  <si>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</si>
  <si>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</si>
  <si>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</si>
  <si>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</si>
  <si>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</si>
  <si>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</si>
  <si>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</si>
  <si>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</si>
  <si>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</si>
  <si>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</si>
  <si>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</si>
  <si>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</si>
  <si>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</si>
  <si>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</si>
  <si>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</si>
  <si>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</si>
  <si>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</si>
  <si>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</si>
  <si>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</si>
  <si>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</si>
  <si>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</si>
  <si>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</si>
  <si>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</si>
  <si>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</si>
  <si>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</si>
  <si>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</si>
  <si>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</si>
  <si>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</si>
  <si>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</si>
  <si>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</si>
  <si>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</si>
  <si>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</si>
  <si>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</si>
  <si>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</si>
  <si>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</si>
  <si>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</si>
  <si>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</si>
  <si>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</si>
  <si>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</si>
  <si>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</si>
  <si>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</si>
  <si>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</si>
  <si>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</si>
  <si>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</si>
  <si>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</si>
  <si>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</si>
  <si>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</si>
  <si>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</si>
  <si>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</si>
  <si>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</si>
  <si>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</si>
  <si>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</si>
  <si>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</si>
  <si>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</si>
  <si>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</si>
  <si>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</si>
  <si>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</si>
  <si>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</si>
  <si>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</si>
  <si>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</si>
  <si>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</si>
  <si>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</si>
  <si>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</si>
  <si>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</si>
  <si>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</si>
  <si>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</si>
  <si>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</si>
  <si>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</si>
  <si>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</si>
  <si>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</si>
  <si>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</si>
  <si>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</si>
  <si>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</si>
  <si>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</si>
  <si>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</si>
  <si>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</si>
  <si>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</si>
  <si>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</si>
  <si>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</si>
  <si>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</si>
  <si>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</si>
  <si>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</si>
  <si>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</si>
  <si>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</si>
  <si>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</si>
  <si>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</si>
  <si>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</si>
  <si>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</si>
  <si>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</si>
  <si>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</si>
  <si>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</si>
  <si>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</si>
  <si>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</si>
  <si>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</si>
  <si>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</si>
  <si>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</si>
  <si>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</si>
  <si>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</si>
  <si>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</si>
  <si>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</si>
  <si>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</si>
  <si>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</si>
  <si>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</si>
  <si>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</si>
  <si>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</si>
  <si>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</si>
  <si>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</si>
  <si>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</si>
  <si>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</si>
  <si>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</si>
  <si>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</si>
  <si>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</si>
  <si>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</si>
  <si>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</si>
  <si>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</si>
  <si>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</si>
  <si>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</si>
  <si>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</si>
  <si>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</si>
  <si>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</si>
  <si>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</si>
  <si>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</si>
  <si>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</si>
  <si>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</si>
  <si>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</si>
  <si>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</si>
  <si>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</si>
  <si>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</si>
  <si>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</si>
  <si>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</si>
  <si>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</si>
  <si>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</si>
  <si>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</si>
  <si>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</si>
  <si>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</si>
  <si>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</si>
  <si>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</si>
  <si>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</si>
  <si>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</si>
  <si>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</si>
  <si>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</si>
  <si>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</si>
  <si>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</si>
  <si>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</si>
  <si>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</si>
  <si>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</si>
  <si>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</si>
  <si>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</si>
  <si>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</si>
  <si>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</si>
  <si>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</si>
  <si>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</si>
  <si>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</si>
  <si>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</si>
  <si>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</si>
  <si>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</si>
  <si>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</si>
  <si>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</si>
  <si>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</si>
  <si>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</si>
  <si>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</si>
  <si>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</si>
  <si>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</si>
  <si>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</si>
  <si>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</si>
  <si>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</si>
  <si>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</si>
  <si>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</si>
  <si>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</si>
  <si>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</si>
  <si>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</si>
  <si>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</si>
  <si>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</si>
  <si>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</si>
  <si>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</si>
  <si>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</si>
  <si>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</si>
  <si>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</si>
  <si>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</si>
  <si>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</si>
  <si>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</si>
  <si>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</si>
  <si>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</si>
  <si>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</si>
  <si>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</si>
  <si>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</si>
  <si>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</si>
  <si>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</si>
  <si>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</si>
  <si>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</si>
  <si>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</si>
  <si>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</si>
  <si>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</si>
  <si>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</si>
  <si>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</si>
  <si>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</si>
  <si>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</si>
  <si>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</si>
  <si>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</si>
  <si>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</si>
  <si>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</si>
  <si>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</si>
  <si>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</si>
  <si>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</si>
  <si>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</si>
  <si>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</si>
  <si>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</si>
  <si>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</si>
  <si>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</si>
  <si>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</si>
  <si>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</si>
  <si>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</si>
  <si>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</si>
  <si>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</si>
  <si>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</si>
  <si>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</si>
  <si>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</si>
  <si>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</si>
  <si>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</si>
  <si>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</si>
  <si>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</si>
  <si>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</si>
  <si>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</si>
  <si>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</si>
  <si>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</si>
  <si>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</si>
  <si>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</si>
  <si>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</si>
  <si>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</si>
  <si>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</si>
  <si>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</si>
  <si>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</si>
  <si>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</si>
  <si>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</si>
  <si>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</si>
  <si>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</si>
  <si>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</si>
  <si>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</si>
  <si>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</si>
  <si>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</si>
  <si>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</si>
  <si>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</si>
  <si>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</si>
  <si>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</si>
  <si>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</si>
  <si>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</si>
  <si>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</si>
  <si>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</si>
  <si>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</si>
  <si>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</si>
  <si>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</si>
  <si>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</si>
  <si>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</si>
  <si>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</si>
  <si>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</si>
  <si>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</si>
  <si>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</si>
  <si>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</si>
  <si>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</si>
  <si>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</si>
  <si>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</si>
  <si>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</si>
  <si>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</si>
  <si>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</si>
  <si>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</si>
  <si>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</si>
  <si>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</si>
  <si>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</si>
  <si>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</si>
  <si>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</si>
  <si>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</si>
  <si>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</si>
  <si>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</si>
  <si>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</si>
  <si>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</si>
  <si>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</si>
  <si>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</si>
  <si>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</si>
  <si>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</si>
  <si>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</si>
  <si>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</si>
  <si>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</si>
  <si>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</si>
  <si>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</si>
  <si>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</si>
  <si>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</si>
  <si>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</si>
  <si>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</si>
  <si>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</si>
  <si>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</si>
  <si>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</si>
  <si>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</si>
  <si>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</si>
  <si>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</si>
  <si>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</si>
  <si>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</si>
  <si>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</si>
  <si>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</si>
  <si>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</si>
  <si>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</si>
  <si>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</si>
  <si>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</si>
  <si>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</si>
  <si>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</si>
  <si>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</si>
  <si>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</si>
  <si>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</si>
  <si>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</si>
  <si>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</si>
  <si>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</si>
  <si>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</si>
  <si>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</si>
  <si>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</si>
  <si>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</si>
  <si>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</si>
  <si>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</si>
  <si>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</si>
  <si>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</si>
  <si>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</si>
  <si>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</si>
  <si>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</si>
  <si>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</si>
  <si>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</si>
  <si>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</si>
  <si>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</si>
  <si>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</si>
  <si>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</si>
  <si>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</si>
  <si>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</si>
  <si>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</si>
  <si>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</si>
  <si>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</si>
  <si>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</si>
  <si>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</si>
  <si>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</si>
  <si>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</si>
  <si>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</si>
  <si>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</si>
  <si>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</si>
  <si>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</si>
  <si>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</si>
  <si>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</si>
  <si>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</si>
  <si>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</si>
  <si>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</si>
  <si>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</si>
  <si>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</si>
  <si>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</si>
  <si>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</si>
  <si>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</si>
  <si>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</si>
  <si>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</si>
  <si>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</si>
  <si>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</si>
  <si>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</si>
  <si>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</si>
  <si>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</si>
  <si>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</si>
  <si>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</si>
  <si>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</si>
  <si>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</si>
  <si>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</si>
  <si>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</si>
  <si>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</si>
  <si>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</si>
  <si>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</si>
  <si>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</si>
  <si>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</si>
  <si>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</si>
  <si>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</si>
  <si>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</si>
  <si>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</si>
  <si>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</si>
  <si>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</si>
  <si>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</si>
  <si>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</si>
  <si>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</si>
  <si>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</si>
  <si>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</si>
  <si>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</si>
  <si>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</si>
  <si>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</si>
  <si>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</si>
  <si>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</si>
  <si>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</si>
  <si>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</si>
  <si>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</si>
  <si>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</si>
  <si>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</si>
  <si>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</si>
  <si>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</si>
  <si>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</si>
  <si>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</si>
  <si>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</si>
  <si>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</si>
  <si>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</si>
  <si>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</si>
  <si>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</si>
  <si>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</si>
  <si>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</si>
  <si>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</si>
  <si>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</si>
  <si>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</si>
  <si>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</si>
  <si>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</si>
  <si>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</si>
  <si>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</si>
  <si>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</si>
  <si>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</si>
  <si>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</si>
  <si>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</si>
  <si>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</si>
  <si>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</si>
  <si>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</si>
  <si>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</si>
  <si>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</si>
  <si>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</si>
  <si>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</si>
  <si>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</si>
  <si>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</si>
  <si>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</si>
  <si>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</si>
  <si>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</si>
  <si>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</si>
  <si>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</si>
  <si>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</si>
  <si>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</si>
  <si>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</si>
  <si>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</si>
  <si>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</si>
  <si>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</si>
  <si>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</si>
  <si>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</si>
  <si>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</si>
  <si>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</si>
  <si>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</si>
  <si>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</si>
  <si>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</si>
  <si>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</si>
  <si>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</si>
  <si>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</si>
  <si>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</si>
  <si>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</si>
  <si>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</si>
  <si>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</si>
  <si>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</si>
  <si>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</si>
  <si>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</si>
  <si>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</si>
  <si>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</si>
  <si>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</si>
  <si>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</si>
  <si>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</si>
  <si>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</si>
  <si>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</si>
  <si>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</si>
  <si>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</si>
  <si>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</si>
  <si>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</si>
  <si>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</si>
  <si>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</si>
  <si>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</si>
  <si>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</si>
  <si>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</si>
  <si>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</si>
  <si>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</si>
  <si>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</si>
  <si>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</si>
  <si>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</si>
  <si>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</si>
  <si>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</si>
  <si>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</si>
  <si>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</si>
  <si>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</si>
  <si>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</si>
  <si>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</si>
  <si>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</si>
  <si>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</si>
  <si>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</si>
  <si>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</si>
  <si>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</si>
  <si>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</si>
  <si>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</si>
  <si>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</si>
  <si>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</si>
  <si>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</si>
  <si>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</si>
  <si>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</si>
  <si>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</si>
  <si>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</si>
  <si>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</si>
  <si>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</si>
  <si>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</si>
  <si>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</si>
  <si>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</si>
  <si>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</si>
  <si>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</si>
  <si>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</si>
  <si>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</si>
  <si>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</si>
  <si>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</si>
  <si>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</si>
  <si>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</si>
  <si>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</si>
  <si>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</si>
  <si>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</si>
  <si>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</si>
  <si>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</si>
  <si>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</si>
  <si>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</si>
  <si>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</si>
  <si>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</si>
  <si>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</si>
  <si>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</si>
  <si>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</si>
  <si>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</si>
  <si>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</si>
  <si>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</si>
  <si>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</si>
  <si>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</si>
  <si>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</si>
  <si>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</si>
  <si>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</si>
  <si>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</si>
  <si>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</si>
  <si>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</si>
  <si>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</si>
  <si>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</si>
  <si>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</si>
  <si>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</si>
  <si>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</si>
  <si>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</si>
  <si>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</si>
  <si>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</si>
  <si>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</si>
  <si>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</si>
  <si>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</si>
  <si>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</si>
  <si>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</si>
  <si>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</si>
  <si>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</si>
  <si>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</si>
  <si>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</si>
  <si>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</si>
  <si>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</si>
  <si>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</si>
  <si>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</si>
  <si>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</si>
  <si>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</si>
  <si>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</si>
  <si>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</si>
  <si>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</si>
  <si>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</si>
  <si>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</si>
  <si>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</si>
  <si>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</si>
  <si>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</si>
  <si>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</si>
  <si>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</si>
  <si>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</si>
  <si>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</si>
  <si>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</si>
  <si>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</si>
  <si>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</si>
  <si>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</si>
  <si>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</si>
  <si>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</si>
  <si>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</si>
  <si>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</si>
  <si>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</si>
  <si>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</si>
  <si>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</si>
  <si>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</si>
  <si>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</si>
  <si>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</si>
  <si>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</si>
  <si>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</si>
  <si>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</si>
  <si>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</si>
  <si>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</si>
  <si>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</si>
  <si>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</si>
  <si>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</si>
  <si>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</si>
  <si>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</si>
  <si>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</si>
  <si>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</si>
  <si>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</si>
  <si>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</si>
  <si>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</si>
  <si>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</si>
  <si>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</si>
  <si>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</si>
  <si>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</si>
  <si>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</si>
  <si>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</si>
  <si>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</si>
  <si>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</si>
  <si>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</si>
  <si>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</si>
  <si>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</si>
  <si>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</si>
  <si>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</si>
  <si>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</si>
  <si>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</si>
  <si>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</si>
  <si>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</si>
  <si>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</si>
  <si>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</si>
  <si>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</si>
  <si>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</si>
  <si>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</si>
  <si>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</si>
  <si>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</si>
  <si>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</si>
  <si>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</si>
  <si>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</si>
  <si>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</si>
  <si>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</si>
  <si>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</si>
  <si>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</si>
  <si>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</si>
  <si>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</si>
  <si>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</si>
  <si>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</si>
  <si>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</si>
  <si>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</si>
  <si>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</si>
  <si>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</si>
  <si>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</si>
  <si>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</si>
  <si>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</si>
  <si>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</si>
  <si>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</si>
  <si>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</si>
  <si>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</si>
  <si>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</si>
  <si>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</si>
  <si>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</si>
  <si>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</si>
  <si>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</si>
  <si>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</si>
  <si>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</si>
  <si>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</si>
  <si>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</si>
  <si>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</si>
  <si>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</si>
  <si>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</si>
  <si>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</si>
  <si>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</si>
  <si>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</si>
  <si>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</si>
  <si>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</si>
  <si>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</si>
  <si>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</si>
  <si>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</si>
  <si>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</si>
  <si>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</si>
  <si>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</si>
  <si>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</si>
  <si>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</si>
  <si>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</si>
  <si>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</si>
  <si>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</si>
  <si>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</si>
  <si>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</si>
  <si>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</si>
  <si>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</si>
  <si>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</si>
  <si>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</si>
  <si>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</si>
  <si>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</si>
  <si>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</si>
  <si>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</si>
  <si>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</si>
  <si>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</si>
  <si>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</si>
  <si>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</si>
  <si>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</si>
  <si>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</si>
  <si>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</si>
  <si>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</si>
  <si>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</si>
  <si>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</si>
  <si>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</si>
  <si>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</si>
  <si>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</si>
  <si>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</si>
  <si>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</si>
  <si>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</si>
  <si>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</si>
  <si>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</si>
  <si>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</si>
  <si>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</si>
  <si>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</si>
  <si>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</si>
  <si>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</si>
  <si>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</si>
  <si>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</si>
  <si>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</si>
  <si>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</si>
  <si>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</si>
  <si>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</si>
  <si>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</si>
  <si>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</si>
  <si>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</si>
  <si>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</si>
  <si>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</si>
  <si>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</si>
  <si>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</si>
  <si>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</si>
  <si>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</si>
  <si>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</si>
  <si>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</si>
  <si>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</si>
  <si>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</si>
  <si>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</si>
  <si>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</si>
  <si>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</si>
  <si>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</si>
  <si>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</si>
  <si>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</si>
  <si>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</si>
  <si>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</si>
  <si>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</si>
  <si>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</si>
  <si>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</si>
  <si>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</si>
  <si>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</si>
  <si>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</si>
  <si>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</si>
  <si>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</si>
  <si>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</si>
  <si>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</si>
  <si>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</si>
  <si>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</si>
  <si>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</si>
  <si>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</si>
  <si>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</si>
  <si>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</si>
  <si>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</si>
  <si>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</si>
  <si>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</si>
  <si>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</si>
  <si>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</si>
  <si>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</si>
  <si>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</si>
  <si>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</si>
  <si>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</si>
  <si>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</si>
  <si>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</si>
  <si>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</si>
  <si>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</si>
  <si>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</si>
  <si>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</si>
  <si>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</si>
  <si>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</si>
  <si>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</si>
  <si>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</si>
  <si>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</si>
  <si>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</si>
  <si>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</si>
  <si>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</si>
  <si>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</si>
  <si>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</si>
  <si>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</si>
  <si>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</si>
  <si>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</si>
  <si>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</si>
  <si>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</si>
  <si>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</si>
  <si>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</si>
  <si>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</si>
  <si>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</si>
  <si>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</si>
  <si>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</si>
  <si>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</si>
  <si>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</si>
  <si>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</si>
  <si>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</si>
  <si>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</si>
  <si>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</si>
  <si>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</si>
  <si>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</si>
  <si>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</si>
  <si>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</si>
  <si>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</si>
  <si>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</si>
  <si>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</si>
  <si>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</si>
  <si>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</si>
  <si>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</si>
  <si>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</si>
  <si>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</si>
  <si>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</si>
  <si>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</si>
  <si>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</si>
  <si>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</si>
  <si>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</si>
  <si>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</si>
  <si>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</si>
  <si>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</si>
  <si>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</si>
  <si>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</si>
  <si>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</si>
  <si>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</si>
  <si>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</si>
  <si>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</si>
  <si>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</si>
  <si>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</si>
  <si>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</si>
  <si>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</si>
  <si>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</si>
  <si>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</si>
  <si>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</si>
  <si>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</si>
  <si>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</si>
  <si>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</si>
  <si>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</si>
  <si>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</si>
  <si>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</si>
  <si>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</si>
  <si>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</si>
  <si>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</si>
  <si>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</si>
  <si>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</si>
  <si>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</si>
  <si>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</si>
  <si>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</si>
  <si>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</si>
  <si>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</si>
  <si>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</si>
  <si>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</si>
  <si>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</si>
  <si>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</si>
  <si>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</si>
  <si>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</si>
  <si>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</si>
  <si>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</si>
  <si>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</si>
  <si>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</si>
  <si>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</si>
  <si>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</si>
  <si>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</si>
  <si>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</si>
  <si>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</si>
  <si>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</si>
  <si>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</si>
  <si>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</si>
  <si>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</si>
  <si>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</si>
  <si>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</si>
  <si>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</si>
  <si>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</si>
  <si>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</si>
  <si>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</si>
  <si>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</si>
  <si>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</si>
  <si>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</si>
  <si>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</si>
  <si>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</si>
  <si>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</si>
  <si>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</si>
  <si>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</si>
  <si>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</si>
  <si>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</si>
  <si>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</si>
  <si>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</si>
  <si>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</si>
  <si>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</si>
  <si>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</si>
  <si>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</si>
  <si>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</si>
  <si>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</si>
  <si>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</si>
  <si>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</si>
  <si>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</si>
  <si>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</si>
  <si>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</si>
  <si>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</si>
  <si>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</si>
  <si>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</si>
  <si>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</si>
  <si>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</si>
  <si>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</si>
  <si>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</si>
  <si>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</si>
  <si>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</si>
  <si>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</si>
  <si>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</si>
  <si>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</si>
  <si>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</si>
  <si>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</si>
  <si>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</si>
  <si>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</si>
  <si>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</si>
  <si>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</si>
  <si>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</si>
  <si>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</si>
  <si>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</si>
  <si>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</si>
  <si>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</si>
  <si>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</si>
  <si>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</si>
  <si>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</si>
  <si>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</si>
  <si>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</si>
  <si>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</si>
  <si>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</si>
  <si>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</si>
  <si>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</si>
  <si>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</si>
  <si>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</si>
  <si>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</si>
  <si>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</si>
  <si>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</si>
  <si>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</si>
  <si>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</si>
  <si>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</si>
  <si>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</si>
  <si>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</si>
  <si>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</si>
  <si>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</si>
  <si>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</si>
  <si>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</si>
  <si>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</si>
  <si>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</si>
  <si>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</si>
  <si>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</si>
  <si>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</si>
  <si>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</si>
  <si>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</si>
  <si>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</si>
  <si>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</si>
  <si>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</si>
  <si>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</si>
  <si>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</si>
  <si>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</si>
  <si>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</si>
  <si>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</si>
  <si>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</si>
  <si>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</si>
  <si>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</si>
  <si>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</si>
  <si>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</si>
  <si>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</si>
  <si>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</si>
  <si>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</si>
  <si>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</si>
  <si>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</si>
  <si>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</si>
  <si>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</si>
  <si>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</si>
  <si>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</si>
  <si>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</si>
  <si>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</si>
  <si>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</si>
  <si>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</si>
  <si>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</si>
  <si>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</si>
  <si>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</si>
  <si>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</si>
  <si>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</si>
  <si>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</si>
  <si>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</si>
  <si>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</si>
  <si>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</si>
  <si>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</si>
  <si>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</si>
  <si>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</si>
  <si>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</si>
  <si>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</si>
  <si>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</si>
  <si>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</si>
  <si>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</si>
  <si>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</si>
  <si>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</si>
  <si>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</si>
  <si>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</si>
  <si>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</si>
  <si>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</si>
  <si>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</si>
  <si>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</si>
  <si>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</si>
  <si>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</si>
  <si>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</si>
  <si>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</si>
  <si>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</si>
  <si>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</si>
  <si>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</si>
  <si>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</si>
  <si>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</si>
  <si>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</si>
  <si>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</si>
  <si>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</si>
  <si>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</si>
  <si>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</si>
  <si>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</si>
  <si>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</si>
  <si>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</si>
  <si>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</si>
  <si>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</si>
  <si>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</si>
  <si>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</si>
  <si>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</si>
  <si>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</si>
  <si>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</si>
  <si>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</si>
  <si>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</si>
  <si>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</si>
  <si>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</si>
  <si>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</si>
  <si>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</si>
  <si>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</si>
  <si>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</si>
  <si>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</si>
  <si>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</si>
  <si>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</si>
  <si>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</si>
  <si>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</si>
  <si>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</si>
  <si>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</si>
  <si>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</si>
  <si>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</si>
  <si>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</si>
  <si>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</si>
  <si>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</si>
  <si>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</si>
  <si>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</si>
  <si>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</si>
  <si>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</si>
  <si>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</si>
  <si>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</si>
  <si>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</si>
  <si>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</si>
  <si>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</si>
  <si>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</si>
  <si>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</si>
  <si>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</si>
  <si>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</si>
  <si>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</si>
  <si>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</si>
  <si>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</si>
  <si>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</si>
  <si>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</si>
  <si>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</si>
  <si>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</si>
  <si>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</si>
  <si>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</si>
  <si>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</si>
  <si>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</si>
  <si>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</si>
  <si>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</si>
  <si>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</si>
  <si>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</si>
  <si>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</si>
  <si>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</si>
  <si>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</si>
  <si>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</si>
  <si>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</si>
  <si>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</si>
  <si>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</si>
  <si>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</si>
  <si>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</si>
  <si>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</si>
  <si>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</si>
  <si>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</si>
  <si>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</si>
  <si>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</si>
  <si>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</si>
  <si>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</si>
  <si>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</si>
  <si>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</si>
  <si>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</si>
  <si>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</si>
  <si>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</si>
  <si>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</si>
  <si>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</si>
  <si>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</si>
  <si>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</si>
  <si>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</si>
  <si>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</si>
  <si>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</si>
  <si>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</si>
  <si>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</si>
  <si>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</si>
  <si>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</si>
  <si>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</si>
  <si>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</si>
  <si>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</si>
  <si>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</si>
  <si>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</si>
  <si>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</si>
  <si>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</si>
  <si>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</si>
  <si>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</si>
  <si>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</si>
  <si>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</si>
  <si>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</si>
  <si>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</si>
  <si>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</si>
  <si>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</si>
  <si>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</si>
  <si>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</si>
  <si>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</si>
  <si>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</si>
  <si>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</si>
  <si>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</si>
  <si>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</si>
  <si>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</si>
  <si>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</si>
  <si>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</si>
  <si>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</si>
  <si>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</si>
  <si>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</si>
  <si>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</si>
  <si>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</si>
  <si>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</si>
  <si>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</si>
  <si>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</si>
  <si>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</si>
  <si>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</si>
  <si>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</si>
  <si>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</si>
  <si>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</si>
  <si>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</si>
  <si>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</si>
  <si>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</si>
  <si>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</si>
  <si>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</si>
  <si>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</si>
  <si>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</si>
  <si>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</si>
  <si>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</si>
  <si>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</si>
  <si>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</si>
  <si>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</si>
  <si>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</si>
  <si>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</si>
  <si>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</si>
  <si>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</si>
  <si>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</si>
  <si>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</si>
  <si>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</si>
  <si>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</si>
  <si>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</si>
  <si>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</si>
  <si>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</si>
  <si>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</si>
  <si>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</si>
  <si>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</si>
  <si>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</si>
  <si>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</si>
  <si>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</si>
  <si>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</si>
  <si>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</si>
  <si>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</si>
  <si>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</si>
  <si>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</si>
  <si>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</si>
  <si>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</si>
  <si>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</si>
  <si>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</si>
  <si>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</si>
  <si>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</si>
  <si>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</si>
  <si>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</si>
  <si>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</si>
  <si>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</si>
  <si>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</si>
  <si>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</si>
  <si>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</si>
  <si>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</si>
  <si>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</si>
  <si>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</si>
  <si>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</si>
  <si>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</si>
  <si>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</si>
  <si>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</si>
  <si>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</si>
  <si>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</si>
  <si>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</si>
  <si>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</si>
  <si>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</si>
  <si>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</si>
  <si>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</si>
  <si>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</si>
  <si>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</si>
  <si>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</si>
  <si>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</si>
  <si>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</si>
  <si>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</si>
  <si>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</si>
  <si>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</si>
  <si>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</si>
  <si>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</si>
  <si>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</si>
  <si>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</si>
  <si>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</si>
  <si>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</si>
  <si>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</si>
  <si>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</si>
  <si>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</si>
  <si>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</si>
  <si>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</si>
  <si>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</si>
  <si>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</si>
  <si>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</si>
  <si>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</si>
  <si>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</si>
  <si>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</si>
  <si>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</si>
  <si>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</si>
  <si>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</si>
  <si>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</si>
  <si>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</si>
  <si>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</si>
  <si>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</si>
  <si>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</si>
  <si>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</si>
  <si>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</si>
  <si>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</si>
  <si>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</si>
  <si>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</si>
  <si>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</si>
  <si>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</si>
  <si>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</si>
  <si>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</si>
  <si>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</si>
  <si>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</si>
  <si>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</si>
  <si>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</si>
  <si>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</si>
  <si>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</si>
  <si>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</si>
  <si>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</si>
  <si>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</si>
  <si>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</si>
  <si>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</si>
  <si>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</si>
  <si>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</si>
  <si>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</si>
  <si>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</si>
  <si>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</si>
  <si>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</si>
  <si>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</si>
  <si>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</si>
  <si>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</si>
  <si>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</si>
  <si>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</si>
  <si>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</si>
  <si>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</si>
  <si>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</si>
  <si>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</si>
  <si>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</si>
  <si>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</si>
  <si>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</si>
  <si>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</si>
  <si>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</si>
  <si>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</si>
  <si>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</si>
  <si>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</si>
  <si>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</si>
  <si>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</si>
  <si>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</si>
  <si>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</si>
  <si>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</si>
  <si>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</si>
  <si>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</si>
  <si>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</si>
  <si>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</si>
  <si>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</si>
  <si>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</si>
  <si>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</si>
  <si>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</si>
  <si>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</si>
  <si>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</si>
  <si>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</si>
  <si>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</si>
  <si>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</si>
  <si>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</si>
  <si>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</si>
  <si>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</si>
  <si>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</si>
  <si>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</si>
  <si>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</si>
  <si>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</si>
  <si>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</si>
  <si>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</si>
  <si>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</si>
  <si>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</si>
  <si>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</si>
  <si>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</si>
  <si>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</si>
  <si>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</si>
  <si>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</si>
  <si>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</si>
  <si>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</si>
  <si>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</si>
  <si>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</si>
  <si>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</si>
  <si>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</si>
  <si>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</si>
  <si>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</si>
  <si>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</si>
  <si>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</si>
  <si>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</si>
  <si>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</si>
  <si>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</si>
  <si>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</si>
  <si>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</si>
  <si>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</si>
  <si>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</si>
  <si>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</si>
  <si>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</si>
  <si>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</si>
  <si>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</si>
  <si>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</si>
  <si>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</si>
  <si>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</si>
  <si>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</si>
  <si>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</si>
  <si>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</si>
  <si>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</si>
  <si>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</si>
  <si>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</si>
  <si>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</si>
  <si>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</si>
  <si>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</si>
  <si>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</si>
  <si>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</si>
  <si>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</si>
  <si>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</si>
  <si>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</si>
  <si>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</si>
  <si>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</si>
  <si>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</si>
  <si>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</si>
  <si>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</si>
  <si>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</si>
  <si>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</si>
  <si>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</si>
  <si>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</si>
  <si>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</si>
  <si>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</si>
  <si>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</si>
  <si>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</si>
  <si>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</si>
  <si>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</si>
  <si>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</si>
  <si>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</si>
  <si>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</si>
  <si>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</si>
  <si>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</si>
  <si>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</si>
  <si>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</si>
  <si>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</si>
  <si>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</si>
  <si>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</si>
  <si>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</si>
  <si>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</si>
  <si>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</si>
  <si>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</si>
  <si>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</si>
  <si>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</si>
  <si>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</si>
  <si>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</si>
  <si>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</si>
  <si>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</si>
  <si>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</si>
  <si>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</si>
  <si>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</si>
  <si>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</si>
  <si>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</si>
  <si>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</si>
  <si>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</si>
  <si>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</si>
  <si>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</si>
  <si>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</si>
  <si>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</si>
  <si>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</si>
  <si>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</si>
  <si>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</si>
  <si>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</si>
  <si>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</si>
  <si>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</si>
  <si>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</si>
  <si>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</si>
  <si>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</si>
  <si>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</si>
  <si>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</si>
  <si>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</si>
  <si>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</si>
  <si>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</si>
  <si>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</si>
  <si>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</si>
  <si>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</si>
  <si>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</si>
  <si>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</si>
  <si>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</si>
  <si>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</si>
  <si>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</si>
  <si>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</si>
  <si>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</si>
  <si>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</si>
  <si>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</si>
  <si>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</si>
  <si>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</si>
  <si>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</si>
  <si>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</si>
  <si>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</si>
  <si>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</si>
  <si>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</si>
  <si>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</si>
  <si>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</si>
  <si>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</si>
  <si>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</si>
  <si>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</si>
  <si>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</si>
  <si>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</si>
  <si>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</si>
  <si>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</si>
  <si>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</si>
  <si>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</si>
  <si>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</si>
  <si>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</si>
  <si>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</si>
  <si>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</si>
  <si>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</si>
  <si>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</si>
  <si>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</si>
  <si>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</si>
  <si>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</si>
  <si>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</si>
  <si>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</si>
  <si>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</si>
  <si>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</si>
  <si>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</si>
  <si>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</si>
  <si>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</si>
  <si>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</si>
  <si>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</si>
  <si>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</si>
  <si>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</si>
  <si>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</si>
  <si>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</si>
  <si>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</si>
  <si>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</si>
  <si>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</si>
  <si>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</si>
  <si>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</si>
  <si>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</si>
  <si>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</si>
  <si>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</si>
  <si>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</si>
  <si>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</si>
  <si>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</si>
  <si>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</si>
  <si>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</si>
  <si>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</si>
  <si>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</si>
  <si>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</si>
  <si>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</si>
  <si>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</si>
  <si>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</si>
  <si>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</si>
  <si>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</si>
  <si>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</si>
  <si>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</si>
  <si>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</si>
  <si>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</si>
  <si>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</si>
  <si>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</si>
  <si>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</si>
  <si>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</si>
  <si>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</si>
  <si>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</si>
  <si>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</si>
  <si>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</si>
  <si>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</si>
  <si>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</si>
  <si>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</si>
  <si>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</si>
  <si>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</si>
  <si>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</si>
  <si>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</si>
  <si>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</si>
  <si>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</si>
  <si>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</si>
  <si>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</si>
  <si>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</si>
  <si>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</si>
  <si>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</si>
  <si>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</si>
  <si>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</si>
  <si>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</si>
  <si>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</si>
  <si>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</si>
  <si>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</si>
  <si>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</si>
  <si>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</si>
  <si>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</si>
  <si>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</si>
  <si>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</si>
  <si>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</si>
  <si>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</si>
  <si>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</si>
  <si>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</si>
  <si>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</si>
  <si>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</si>
  <si>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</si>
  <si>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</si>
  <si>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</si>
  <si>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</si>
  <si>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</si>
  <si>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</si>
  <si>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</si>
  <si>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</si>
  <si>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</si>
  <si>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</si>
  <si>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</si>
  <si>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</si>
  <si>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</si>
  <si>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</si>
  <si>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</si>
  <si>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</si>
  <si>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</si>
  <si>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</si>
  <si>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</si>
  <si>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</si>
  <si>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</si>
  <si>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</si>
  <si>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</si>
  <si>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</si>
  <si>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</si>
  <si>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</si>
  <si>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</si>
  <si>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</si>
  <si>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</si>
  <si>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</si>
  <si>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</si>
  <si>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</si>
  <si>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</si>
  <si>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</si>
  <si>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</si>
  <si>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</si>
  <si>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</si>
  <si>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</si>
  <si>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</si>
  <si>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</si>
  <si>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</si>
  <si>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</si>
  <si>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</si>
  <si>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</si>
  <si>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</si>
  <si>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</si>
  <si>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</si>
  <si>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</si>
  <si>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</si>
  <si>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</si>
  <si>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</si>
  <si>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</si>
  <si>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</si>
  <si>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</si>
  <si>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</si>
  <si>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</si>
  <si>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</si>
  <si>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</si>
  <si>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</si>
  <si>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</si>
  <si>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</si>
  <si>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</si>
  <si>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</si>
  <si>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</si>
  <si>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</si>
  <si>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</si>
  <si>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</si>
  <si>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</si>
  <si>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</si>
  <si>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</si>
  <si>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</si>
  <si>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</si>
  <si>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</si>
  <si>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</si>
  <si>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</si>
  <si>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</si>
  <si>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</si>
  <si>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</si>
  <si>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</si>
  <si>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</si>
  <si>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</si>
  <si>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</si>
  <si>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</si>
  <si>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</si>
  <si>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</si>
  <si>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</si>
  <si>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</si>
  <si>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</si>
  <si>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</si>
  <si>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</si>
  <si>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</si>
  <si>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</si>
  <si>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</si>
  <si>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</si>
  <si>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</si>
  <si>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</si>
  <si>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</si>
  <si>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</si>
  <si>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</si>
  <si>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</si>
  <si>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</si>
  <si>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</si>
  <si>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</si>
  <si>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</si>
  <si>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</si>
  <si>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</si>
  <si>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</si>
  <si>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</si>
  <si>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</si>
  <si>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</si>
  <si>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</si>
  <si>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</si>
  <si>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</si>
  <si>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</si>
  <si>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</si>
  <si>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</si>
  <si>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</si>
  <si>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</si>
  <si>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</si>
  <si>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</si>
  <si>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</si>
  <si>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</si>
  <si>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</si>
  <si>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</si>
  <si>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</si>
  <si>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</si>
  <si>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</si>
  <si>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</si>
  <si>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</si>
  <si>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</si>
  <si>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</si>
  <si>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</si>
  <si>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</si>
  <si>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</si>
  <si>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</si>
  <si>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</si>
  <si>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</si>
  <si>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</si>
  <si>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</si>
  <si>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</si>
  <si>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</si>
  <si>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</si>
  <si>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</si>
  <si>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</si>
  <si>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</si>
  <si>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</si>
  <si>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</si>
  <si>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</si>
  <si>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</si>
  <si>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</si>
  <si>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</si>
  <si>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</si>
  <si>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</si>
  <si>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</si>
  <si>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</si>
  <si>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</si>
  <si>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</si>
  <si>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</si>
  <si>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</si>
  <si>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</si>
  <si>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</si>
  <si>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</si>
  <si>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</si>
  <si>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</si>
  <si>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</si>
  <si>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</si>
  <si>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</si>
  <si>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</si>
  <si>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</si>
  <si>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</si>
  <si>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</si>
  <si>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</si>
  <si>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</si>
  <si>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</si>
  <si>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</si>
  <si>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</si>
  <si>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</si>
  <si>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</si>
  <si>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</si>
  <si>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</si>
  <si>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</si>
  <si>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</si>
  <si>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</si>
  <si>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</si>
  <si>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</si>
  <si>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</si>
  <si>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</si>
  <si>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</si>
  <si>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</si>
  <si>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</si>
  <si>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</si>
  <si>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</si>
  <si>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</si>
  <si>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</si>
  <si>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</si>
  <si>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</si>
  <si>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</si>
  <si>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</si>
  <si>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</si>
  <si>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</si>
  <si>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</si>
  <si>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</si>
  <si>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</si>
  <si>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</si>
  <si>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</si>
  <si>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</si>
  <si>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</si>
  <si>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</si>
  <si>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</si>
  <si>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</si>
  <si>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</si>
  <si>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</si>
  <si>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</si>
  <si>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</si>
  <si>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</si>
  <si>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</si>
  <si>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</si>
  <si>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</si>
  <si>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</si>
  <si>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</si>
  <si>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</si>
  <si>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</si>
  <si>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</si>
  <si>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</si>
  <si>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</si>
  <si>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</si>
  <si>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</si>
  <si>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</si>
  <si>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</si>
  <si>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</si>
  <si>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</si>
  <si>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</si>
  <si>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</si>
  <si>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</si>
  <si>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</si>
  <si>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</si>
  <si>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</si>
  <si>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</si>
  <si>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</si>
  <si>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</si>
  <si>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</si>
  <si>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</si>
  <si>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</si>
  <si>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</si>
  <si>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</si>
  <si>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</si>
  <si>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</si>
  <si>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</si>
  <si>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</si>
  <si>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</si>
  <si>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</si>
  <si>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</si>
  <si>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</si>
  <si>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</si>
  <si>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</si>
  <si>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</si>
  <si>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</si>
  <si>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</si>
  <si>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</si>
  <si>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</si>
  <si>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</si>
  <si>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</si>
  <si>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</si>
  <si>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</si>
  <si>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</si>
  <si>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</si>
  <si>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</si>
  <si>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</si>
  <si>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</si>
  <si>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</si>
  <si>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</si>
  <si>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</si>
  <si>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</si>
  <si>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</si>
  <si>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</si>
  <si>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</si>
  <si>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</si>
  <si>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</si>
  <si>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</si>
  <si>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</si>
  <si>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</si>
  <si>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</si>
  <si>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</si>
  <si>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</si>
  <si>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</si>
  <si>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</si>
  <si>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</si>
  <si>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</si>
  <si>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</si>
  <si>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</si>
  <si>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</si>
  <si>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</si>
  <si>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</si>
  <si>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</si>
  <si>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</si>
  <si>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</si>
  <si>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</si>
  <si>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</si>
  <si>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</si>
  <si>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</si>
  <si>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</si>
  <si>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</si>
  <si>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</si>
  <si>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</si>
  <si>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</si>
  <si>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</si>
  <si>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</si>
  <si>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</si>
  <si>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</si>
  <si>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</si>
  <si>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</si>
  <si>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</si>
  <si>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</si>
  <si>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</si>
  <si>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</si>
  <si>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</si>
  <si>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</si>
  <si>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</si>
  <si>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</si>
  <si>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</si>
  <si>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</si>
  <si>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</si>
  <si>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</si>
  <si>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</si>
  <si>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</si>
  <si>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</si>
  <si>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</si>
  <si>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</si>
  <si>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</si>
  <si>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</si>
  <si>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</si>
  <si>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</si>
  <si>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</si>
  <si>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</si>
  <si>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</si>
  <si>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</si>
  <si>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</si>
  <si>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</si>
  <si>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</si>
  <si>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</si>
  <si>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</si>
  <si>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</si>
  <si>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</si>
  <si>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</si>
  <si>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</si>
  <si>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</si>
  <si>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</si>
  <si>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</si>
  <si>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</si>
  <si>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</si>
  <si>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</si>
  <si>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</si>
  <si>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</si>
  <si>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</si>
  <si>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</si>
  <si>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</si>
  <si>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</si>
  <si>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</si>
  <si>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</si>
  <si>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</si>
  <si>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</si>
  <si>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</si>
  <si>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</si>
  <si>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</si>
  <si>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</si>
  <si>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</si>
  <si>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</si>
  <si>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</si>
  <si>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</si>
  <si>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</si>
  <si>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</si>
  <si>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</si>
  <si>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</si>
  <si>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</si>
  <si>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</si>
  <si>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</si>
  <si>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</si>
  <si>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</si>
  <si>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</si>
  <si>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</si>
  <si>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</si>
  <si>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</si>
  <si>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</si>
  <si>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</si>
  <si>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</si>
  <si>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</si>
  <si>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</si>
  <si>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</si>
  <si>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</si>
  <si>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</si>
  <si>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</si>
  <si>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</si>
  <si>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</si>
  <si>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</si>
  <si>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</si>
  <si>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</si>
  <si>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</si>
  <si>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</si>
  <si>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</si>
  <si>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</si>
  <si>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</si>
  <si>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</si>
  <si>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</si>
  <si>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</si>
  <si>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</si>
  <si>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</si>
  <si>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</si>
  <si>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</si>
  <si>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</si>
  <si>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</si>
  <si>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</si>
  <si>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</si>
  <si>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</si>
  <si>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</si>
  <si>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</si>
  <si>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</si>
  <si>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</si>
  <si>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</si>
  <si>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</si>
  <si>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</si>
  <si>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</si>
  <si>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</si>
  <si>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</si>
  <si>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</si>
  <si>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</si>
  <si>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</si>
  <si>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</si>
  <si>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</si>
  <si>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</si>
  <si>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</si>
  <si>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</si>
  <si>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</si>
  <si>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</si>
  <si>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</si>
  <si>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</si>
  <si>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</si>
  <si>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</si>
  <si>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</si>
  <si>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</si>
  <si>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</si>
  <si>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</si>
  <si>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</si>
  <si>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</si>
  <si>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</si>
  <si>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</si>
  <si>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</si>
  <si>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</si>
  <si>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</si>
  <si>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</si>
  <si>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</si>
  <si>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</si>
  <si>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</si>
  <si>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</si>
  <si>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</si>
  <si>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</si>
  <si>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</si>
  <si>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</si>
  <si>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</si>
  <si>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</si>
  <si>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</si>
  <si>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</si>
  <si>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</si>
  <si>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</si>
  <si>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</si>
  <si>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</si>
  <si>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</si>
  <si>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</si>
  <si>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</si>
  <si>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</si>
  <si>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</si>
  <si>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</si>
  <si>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</si>
  <si>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</si>
  <si>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</si>
  <si>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</si>
  <si>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</si>
  <si>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</si>
  <si>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</si>
  <si>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</si>
  <si>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</si>
  <si>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</si>
  <si>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</si>
  <si>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</si>
  <si>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</si>
  <si>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</si>
  <si>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</si>
  <si>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</si>
  <si>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</si>
  <si>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</si>
  <si>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</si>
  <si>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</si>
  <si>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</si>
  <si>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</si>
  <si>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</si>
  <si>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</si>
  <si>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</si>
  <si>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</si>
  <si>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</si>
  <si>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</si>
  <si>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</si>
  <si>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</si>
  <si>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</si>
  <si>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</si>
  <si>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</si>
  <si>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</si>
  <si>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</si>
  <si>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</si>
  <si>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</si>
  <si>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</si>
  <si>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</si>
  <si>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</si>
  <si>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</si>
  <si>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</si>
  <si>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</si>
  <si>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</si>
  <si>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</si>
  <si>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</si>
  <si>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</si>
  <si>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</si>
  <si>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</si>
  <si>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</si>
  <si>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</si>
  <si>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</si>
  <si>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</si>
  <si>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</si>
  <si>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</si>
  <si>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</si>
  <si>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</si>
  <si>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</si>
  <si>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</si>
  <si>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</si>
  <si>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</si>
  <si>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</si>
  <si>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</si>
  <si>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</si>
  <si>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</si>
  <si>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</si>
  <si>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</si>
  <si>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</si>
  <si>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</si>
  <si>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</si>
  <si>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</si>
  <si>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</si>
  <si>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</si>
  <si>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</si>
  <si>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</si>
  <si>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</si>
  <si>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</si>
  <si>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</si>
  <si>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</si>
  <si>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</si>
  <si>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</si>
  <si>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</si>
  <si>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</si>
  <si>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</si>
  <si>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</si>
  <si>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</si>
  <si>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</si>
  <si>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</si>
  <si>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</si>
  <si>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</si>
  <si>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</si>
  <si>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</si>
  <si>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</si>
  <si>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</si>
  <si>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</si>
  <si>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</si>
  <si>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</si>
  <si>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</si>
  <si>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</si>
  <si>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</si>
  <si>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</si>
  <si>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</si>
  <si>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</si>
  <si>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</si>
  <si>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</si>
  <si>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</si>
  <si>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</si>
  <si>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</si>
  <si>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</si>
  <si>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</si>
  <si>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</si>
  <si>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</si>
  <si>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</si>
  <si>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</si>
  <si>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</si>
  <si>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</si>
  <si>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</si>
  <si>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</si>
  <si>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</si>
  <si>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</si>
  <si>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</si>
  <si>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</si>
  <si>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</si>
  <si>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</si>
  <si>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</si>
  <si>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</si>
  <si>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</si>
  <si>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</si>
  <si>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</si>
  <si>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</si>
  <si>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</si>
  <si>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</si>
  <si>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</si>
  <si>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</si>
  <si>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</si>
  <si>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</si>
  <si>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</si>
  <si>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</si>
  <si>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</si>
  <si>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</si>
  <si>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</si>
  <si>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</si>
  <si>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</si>
  <si>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</si>
  <si>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</si>
  <si>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</si>
  <si>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</si>
  <si>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</si>
  <si>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</si>
  <si>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</si>
  <si>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</si>
  <si>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</si>
  <si>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</si>
  <si>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</si>
  <si>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</si>
  <si>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</si>
  <si>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</si>
  <si>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</si>
  <si>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</si>
  <si>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</si>
  <si>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</si>
  <si>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</si>
  <si>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</si>
  <si>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</si>
  <si>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</si>
  <si>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</si>
  <si>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</si>
  <si>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</si>
  <si>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</si>
  <si>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</si>
  <si>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</si>
  <si>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</si>
  <si>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</si>
  <si>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</si>
  <si>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</si>
  <si>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</si>
  <si>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</si>
  <si>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</si>
  <si>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</si>
  <si>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</si>
  <si>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</si>
  <si>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</si>
  <si>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</si>
  <si>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</si>
  <si>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</si>
  <si>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</si>
  <si>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</si>
  <si>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</si>
  <si>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</si>
  <si>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</si>
  <si>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</si>
  <si>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</si>
  <si>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</si>
  <si>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</si>
  <si>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</si>
  <si>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</si>
  <si>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</si>
  <si>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</si>
  <si>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</si>
  <si>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</si>
  <si>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</si>
  <si>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</si>
  <si>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</si>
  <si>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</si>
  <si>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</si>
  <si>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</si>
  <si>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</si>
  <si>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</si>
  <si>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</si>
  <si>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</si>
  <si>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</si>
  <si>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</si>
  <si>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</si>
  <si>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</si>
  <si>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</si>
  <si>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</si>
  <si>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</si>
  <si>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</si>
  <si>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</si>
  <si>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</si>
  <si>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</si>
  <si>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</si>
  <si>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</si>
  <si>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</si>
  <si>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</si>
  <si>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</si>
  <si>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</si>
  <si>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</si>
  <si>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</si>
  <si>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</si>
  <si>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</si>
  <si>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</si>
  <si>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</si>
  <si>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</si>
  <si>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</si>
  <si>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</si>
  <si>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</si>
  <si>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</si>
  <si>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</si>
  <si>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</si>
  <si>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</si>
  <si>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</si>
  <si>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</si>
  <si>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</si>
  <si>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</si>
  <si>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</si>
  <si>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</si>
  <si>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</si>
  <si>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</si>
  <si>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</si>
  <si>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</si>
  <si>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</si>
  <si>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</si>
  <si>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</si>
  <si>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</si>
  <si>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</si>
  <si>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</si>
  <si>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</si>
  <si>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</si>
  <si>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</si>
  <si>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</si>
  <si>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</si>
  <si>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</si>
  <si>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</si>
  <si>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</si>
  <si>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</si>
  <si>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</si>
  <si>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</si>
  <si>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</si>
  <si>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</si>
  <si>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</si>
  <si>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</si>
  <si>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</si>
  <si>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</si>
  <si>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</si>
  <si>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</si>
  <si>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</si>
  <si>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</si>
  <si>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</si>
  <si>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</si>
  <si>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</si>
  <si>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</si>
  <si>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</si>
  <si>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</si>
  <si>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</si>
  <si>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</si>
  <si>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</si>
  <si>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</si>
  <si>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</si>
  <si>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</si>
  <si>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</si>
  <si>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</si>
  <si>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</si>
  <si>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</si>
  <si>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</si>
  <si>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</si>
  <si>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</si>
  <si>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</si>
  <si>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</si>
  <si>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</si>
  <si>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</si>
  <si>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</si>
  <si>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</si>
  <si>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</si>
  <si>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</si>
  <si>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</si>
  <si>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</si>
  <si>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</si>
  <si>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</si>
  <si>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</si>
  <si>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</si>
  <si>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</si>
  <si>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</si>
  <si>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</si>
  <si>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</si>
  <si>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</si>
  <si>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</si>
  <si>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</si>
  <si>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</si>
  <si>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</si>
  <si>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</si>
  <si>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</si>
  <si>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</si>
  <si>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</si>
  <si>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</si>
  <si>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</si>
  <si>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</si>
  <si>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</si>
  <si>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</si>
  <si>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</si>
  <si>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</si>
  <si>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</si>
  <si>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</si>
  <si>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</si>
  <si>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</si>
  <si>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</si>
  <si>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</si>
  <si>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</si>
  <si>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</si>
  <si>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</si>
  <si>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</si>
  <si>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</si>
  <si>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</si>
  <si>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</si>
  <si>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</si>
  <si>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</si>
  <si>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</si>
  <si>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</si>
  <si>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</si>
  <si>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</si>
  <si>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</si>
  <si>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</si>
  <si>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</si>
  <si>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</si>
  <si>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</si>
  <si>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</si>
  <si>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</si>
  <si>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</si>
  <si>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</si>
  <si>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</si>
  <si>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</si>
  <si>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</si>
  <si>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</si>
  <si>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</si>
  <si>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</si>
  <si>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</si>
  <si>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</si>
  <si>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</si>
  <si>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</si>
  <si>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</si>
  <si>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</si>
  <si>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</si>
  <si>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</si>
  <si>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</si>
  <si>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</si>
  <si>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</si>
  <si>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</si>
  <si>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</si>
  <si>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</si>
  <si>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</si>
  <si>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</si>
  <si>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</si>
  <si>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</si>
  <si>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</si>
  <si>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</si>
  <si>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</si>
  <si>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</si>
  <si>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</si>
  <si>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</si>
  <si>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</si>
  <si>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</si>
  <si>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</si>
  <si>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</si>
  <si>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</si>
  <si>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</si>
  <si>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</si>
  <si>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</si>
  <si>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</si>
  <si>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</si>
  <si>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</si>
  <si>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</si>
  <si>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</si>
  <si>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</si>
  <si>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</si>
  <si>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</si>
  <si>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</si>
  <si>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</si>
  <si>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</si>
  <si>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</si>
  <si>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</si>
  <si>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</si>
  <si>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</si>
  <si>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</si>
  <si>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</si>
  <si>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</si>
  <si>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</si>
  <si>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</si>
  <si>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</si>
  <si>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</si>
  <si>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</si>
  <si>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</si>
  <si>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</si>
  <si>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</si>
  <si>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</si>
  <si>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</si>
  <si>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</si>
  <si>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</si>
  <si>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</si>
  <si>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</si>
  <si>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</si>
  <si>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</si>
  <si>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</si>
  <si>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</si>
  <si>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</si>
  <si>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</si>
  <si>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</si>
  <si>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</si>
  <si>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</si>
  <si>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</si>
  <si>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</si>
  <si>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</si>
  <si>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</si>
  <si>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</si>
  <si>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</si>
  <si>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</si>
  <si>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</si>
  <si>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</si>
  <si>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</si>
  <si>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</si>
  <si>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</si>
  <si>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</si>
  <si>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</si>
  <si>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</si>
  <si>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</si>
  <si>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</si>
  <si>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</si>
  <si>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</si>
  <si>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</si>
  <si>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</si>
  <si>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</si>
  <si>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</si>
  <si>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</si>
  <si>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</si>
  <si>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</si>
  <si>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</si>
  <si>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</si>
  <si>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</si>
  <si>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</si>
  <si>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</si>
  <si>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</si>
  <si>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</si>
  <si>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</si>
  <si>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</si>
  <si>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</si>
  <si>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</si>
  <si>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</si>
  <si>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</si>
  <si>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</si>
  <si>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</si>
  <si>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</si>
  <si>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</si>
  <si>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</si>
  <si>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</si>
  <si>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</si>
  <si>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</si>
  <si>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</si>
  <si>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</si>
  <si>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</si>
  <si>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</si>
  <si>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</si>
  <si>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</si>
  <si>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</si>
  <si>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</si>
  <si>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</si>
  <si>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</si>
  <si>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</si>
  <si>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</si>
  <si>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</si>
  <si>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</si>
  <si>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</si>
  <si>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</si>
  <si>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</si>
  <si>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</si>
  <si>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</si>
  <si>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</si>
  <si>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</si>
  <si>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</si>
  <si>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</si>
  <si>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</si>
  <si>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</si>
  <si>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</si>
  <si>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</si>
  <si>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</si>
  <si>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</si>
  <si>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</si>
  <si>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</si>
  <si>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</si>
  <si>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</si>
  <si>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</si>
  <si>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</si>
  <si>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</si>
  <si>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</si>
  <si>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</si>
  <si>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</si>
  <si>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</si>
  <si>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</si>
  <si>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</si>
  <si>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</si>
  <si>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</si>
  <si>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</si>
  <si>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</si>
  <si>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</si>
  <si>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</si>
  <si>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</si>
  <si>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</si>
  <si>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</si>
  <si>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</si>
  <si>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</si>
  <si>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</si>
  <si>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</si>
  <si>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</si>
  <si>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</si>
  <si>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</si>
  <si>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</si>
  <si>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</si>
  <si>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</si>
  <si>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</si>
  <si>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</si>
  <si>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</si>
  <si>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</si>
  <si>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</si>
  <si>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</si>
  <si>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</si>
  <si>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</si>
  <si>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</si>
  <si>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</si>
  <si>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</si>
  <si>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</si>
  <si>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</si>
  <si>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</si>
  <si>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</si>
  <si>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</si>
  <si>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</si>
  <si>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</si>
  <si>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</si>
  <si>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</si>
  <si>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</si>
  <si>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</si>
  <si>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</si>
  <si>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</si>
  <si>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</si>
  <si>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</si>
  <si>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</si>
  <si>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</si>
  <si>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</si>
  <si>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</si>
  <si>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</si>
  <si>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</si>
  <si>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</si>
  <si>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</si>
  <si>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</si>
  <si>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</si>
  <si>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</si>
  <si>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</si>
  <si>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</si>
  <si>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</si>
  <si>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</si>
  <si>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</si>
  <si>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</si>
  <si>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</si>
  <si>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</si>
  <si>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</si>
  <si>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</si>
  <si>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</si>
  <si>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</si>
  <si>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</si>
  <si>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</si>
  <si>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</si>
  <si>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</si>
  <si>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</si>
  <si>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</si>
  <si>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</si>
  <si>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</si>
  <si>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</si>
  <si>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</si>
  <si>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</si>
  <si>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</si>
  <si>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</si>
  <si>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</si>
  <si>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</si>
  <si>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</si>
  <si>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</si>
  <si>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</si>
  <si>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</si>
  <si>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</si>
  <si>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</si>
  <si>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</si>
  <si>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</si>
  <si>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</si>
  <si>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</si>
  <si>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</si>
  <si>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</si>
  <si>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</si>
  <si>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</si>
  <si>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</si>
  <si>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</si>
  <si>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</si>
  <si>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</si>
  <si>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</si>
  <si>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</si>
  <si>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</si>
  <si>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</si>
  <si>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</si>
  <si>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</si>
  <si>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</si>
  <si>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</si>
  <si>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</si>
  <si>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</si>
  <si>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</si>
  <si>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</si>
  <si>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</si>
  <si>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</si>
  <si>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</si>
  <si>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</si>
  <si>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</si>
  <si>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</si>
  <si>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</si>
  <si>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</si>
  <si>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</si>
  <si>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</si>
  <si>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</si>
  <si>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</si>
  <si>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</si>
  <si>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</si>
  <si>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</si>
  <si>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</si>
  <si>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</si>
  <si>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</si>
  <si>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</si>
  <si>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</si>
  <si>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</si>
  <si>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</si>
  <si>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</si>
  <si>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</si>
  <si>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</si>
  <si>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</si>
  <si>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</si>
  <si>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</si>
  <si>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</si>
  <si>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</si>
  <si>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</si>
  <si>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</si>
  <si>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</si>
  <si>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</si>
  <si>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</si>
  <si>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</si>
  <si>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</si>
  <si>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</si>
  <si>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</si>
  <si>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</si>
  <si>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</si>
  <si>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</si>
  <si>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</si>
  <si>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</si>
  <si>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</si>
  <si>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</si>
  <si>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</si>
  <si>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</si>
  <si>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</si>
  <si>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</si>
  <si>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</si>
  <si>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</si>
  <si>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</si>
  <si>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</si>
  <si>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</si>
  <si>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</si>
  <si>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</si>
  <si>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</si>
  <si>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</si>
  <si>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</si>
  <si>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</si>
  <si>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</si>
  <si>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</si>
  <si>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</si>
  <si>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</si>
  <si>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</si>
  <si>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</si>
  <si>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</si>
  <si>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</si>
  <si>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</si>
  <si>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</si>
  <si>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</si>
  <si>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</si>
  <si>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</si>
  <si>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</si>
  <si>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</si>
  <si>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</si>
  <si>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</si>
  <si>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</si>
  <si>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</si>
  <si>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</si>
  <si>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</si>
  <si>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</si>
  <si>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</si>
  <si>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</si>
  <si>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</si>
  <si>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</si>
  <si>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</si>
  <si>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</si>
  <si>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</si>
  <si>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</si>
  <si>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</si>
  <si>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</si>
  <si>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</si>
  <si>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</si>
  <si>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</si>
  <si>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</si>
  <si>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</si>
  <si>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</si>
  <si>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</si>
  <si>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</si>
  <si>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</si>
  <si>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</si>
  <si>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</si>
  <si>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</si>
  <si>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</si>
  <si>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</si>
  <si>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</si>
  <si>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</si>
  <si>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</si>
  <si>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</si>
  <si>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</si>
  <si>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</si>
  <si>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</si>
  <si>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</si>
  <si>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</si>
  <si>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</si>
  <si>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</si>
  <si>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</si>
  <si>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</si>
  <si>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</si>
  <si>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</si>
  <si>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</si>
  <si>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</si>
  <si>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</si>
  <si>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</si>
  <si>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</si>
  <si>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</si>
  <si>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</si>
  <si>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</si>
  <si>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</si>
  <si>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</si>
  <si>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</si>
  <si>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</si>
  <si>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</si>
  <si>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</si>
  <si>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</si>
  <si>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</si>
  <si>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</si>
  <si>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</si>
  <si>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</si>
  <si>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</si>
  <si>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</si>
  <si>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</si>
  <si>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</si>
  <si>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</si>
  <si>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</si>
  <si>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</si>
  <si>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</si>
  <si>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</si>
  <si>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</si>
  <si>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</si>
  <si>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</si>
  <si>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</si>
  <si>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</si>
  <si>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</si>
  <si>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</si>
  <si>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</si>
  <si>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</si>
  <si>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</si>
  <si>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</si>
  <si>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</si>
  <si>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</si>
  <si>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</si>
  <si>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</si>
  <si>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</si>
  <si>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</si>
  <si>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</si>
  <si>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</si>
  <si>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</si>
  <si>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</si>
  <si>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</si>
  <si>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</si>
  <si>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</si>
  <si>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</si>
  <si>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</si>
  <si>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</si>
  <si>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</si>
  <si>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</si>
  <si>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</si>
  <si>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</si>
  <si>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</si>
  <si>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</si>
  <si>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</si>
  <si>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</si>
  <si>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</si>
  <si>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</si>
  <si>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</si>
  <si>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</si>
  <si>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</si>
  <si>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</si>
  <si>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</si>
  <si>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</si>
  <si>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</si>
  <si>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</si>
  <si>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</si>
  <si>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</si>
  <si>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</si>
  <si>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</si>
  <si>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</si>
  <si>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</si>
  <si>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</si>
  <si>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</si>
  <si>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</si>
  <si>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</si>
  <si>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</si>
  <si>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</si>
  <si>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</si>
  <si>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</si>
  <si>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</si>
  <si>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</si>
  <si>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</si>
  <si>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</si>
  <si>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</si>
  <si>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</si>
  <si>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</si>
  <si>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</si>
  <si>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</si>
  <si>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</si>
  <si>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</si>
  <si>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</si>
  <si>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</si>
  <si>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</si>
  <si>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</si>
  <si>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</si>
  <si>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</si>
  <si>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</si>
  <si>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</si>
  <si>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</si>
  <si>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</si>
  <si>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</si>
  <si>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</si>
  <si>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</si>
  <si>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</si>
  <si>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</si>
  <si>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</si>
  <si>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</si>
  <si>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</si>
  <si>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</si>
  <si>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</si>
  <si>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</si>
  <si>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</si>
  <si>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</si>
  <si>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</si>
  <si>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</si>
  <si>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</si>
  <si>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</si>
  <si>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</si>
  <si>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</si>
  <si>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</si>
  <si>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</si>
  <si>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</si>
  <si>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</si>
  <si>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</si>
  <si>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</si>
  <si>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</si>
  <si>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</si>
  <si>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</si>
  <si>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</si>
  <si>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</si>
  <si>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</si>
  <si>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</si>
  <si>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</si>
  <si>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</si>
  <si>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</si>
  <si>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</si>
  <si>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</si>
  <si>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</si>
  <si>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</si>
  <si>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</si>
  <si>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</si>
  <si>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</si>
  <si>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</si>
  <si>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</si>
  <si>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</si>
  <si>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</si>
  <si>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</si>
  <si>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</si>
  <si>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</si>
  <si>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</si>
  <si>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</si>
  <si>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</si>
  <si>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</si>
  <si>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</si>
  <si>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</si>
  <si>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</si>
  <si>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</si>
  <si>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</si>
  <si>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</si>
  <si>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</si>
  <si>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</si>
  <si>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</si>
  <si>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</si>
  <si>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</si>
  <si>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</si>
  <si>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</si>
  <si>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</si>
  <si>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</si>
  <si>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</si>
  <si>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</si>
  <si>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</si>
  <si>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</si>
  <si>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</si>
  <si>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</si>
  <si>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</si>
  <si>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</si>
  <si>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</si>
  <si>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</si>
  <si>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</si>
  <si>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</si>
  <si>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</si>
  <si>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</si>
  <si>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</si>
  <si>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</si>
  <si>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</si>
  <si>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</si>
  <si>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</si>
  <si>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</si>
  <si>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</si>
  <si>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</si>
  <si>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</si>
  <si>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</si>
  <si>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</si>
  <si>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</si>
  <si>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</si>
  <si>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</si>
  <si>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</si>
  <si>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</si>
  <si>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</si>
  <si>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</si>
  <si>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</si>
  <si>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</si>
  <si>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</si>
  <si>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</si>
  <si>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</si>
  <si>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</si>
  <si>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</si>
  <si>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</si>
  <si>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</si>
  <si>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</si>
  <si>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</si>
  <si>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</si>
  <si>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</si>
  <si>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</si>
  <si>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</si>
  <si>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</si>
  <si>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</si>
  <si>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</si>
  <si>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</si>
  <si>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</si>
  <si>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</si>
  <si>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</si>
  <si>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</si>
  <si>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</si>
  <si>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</si>
  <si>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</si>
  <si>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</si>
  <si>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</si>
  <si>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</si>
  <si>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</si>
  <si>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</si>
  <si>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</si>
  <si>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</si>
  <si>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</si>
  <si>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</si>
  <si>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</si>
  <si>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</si>
  <si>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</si>
  <si>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</si>
  <si>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</si>
  <si>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</si>
  <si>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</si>
  <si>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</si>
  <si>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</si>
  <si>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</si>
  <si>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</si>
  <si>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</si>
  <si>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</si>
  <si>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</si>
  <si>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</si>
  <si>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</si>
  <si>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</si>
  <si>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</si>
  <si>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</si>
  <si>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</si>
  <si>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</si>
  <si>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</si>
  <si>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</si>
  <si>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</si>
  <si>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</si>
  <si>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</si>
  <si>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</si>
  <si>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</si>
  <si>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</si>
  <si>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</si>
  <si>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</si>
  <si>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</si>
  <si>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</si>
  <si>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</si>
  <si>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</si>
  <si>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</si>
  <si>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</si>
  <si>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</si>
  <si>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</si>
  <si>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</si>
  <si>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</si>
  <si>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</si>
  <si>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</si>
  <si>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</si>
  <si>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</si>
  <si>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</si>
  <si>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</si>
  <si>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</si>
  <si>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</si>
  <si>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</si>
  <si>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</si>
  <si>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</si>
  <si>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</si>
  <si>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</si>
  <si>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</si>
  <si>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</si>
  <si>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</si>
  <si>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</si>
  <si>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</si>
  <si>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</si>
  <si>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</si>
  <si>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</si>
  <si>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</si>
  <si>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</si>
  <si>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</si>
  <si>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</si>
  <si>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</si>
  <si>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</si>
  <si>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</si>
  <si>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</si>
  <si>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</si>
  <si>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</si>
  <si>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</si>
  <si>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</si>
  <si>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</si>
  <si>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</si>
  <si>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</si>
  <si>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</si>
  <si>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</si>
  <si>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</si>
  <si>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</si>
  <si>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</si>
  <si>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</si>
  <si>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</si>
  <si>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</si>
  <si>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</si>
  <si>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</si>
  <si>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</si>
  <si>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</si>
  <si>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</si>
  <si>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</si>
  <si>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</si>
  <si>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</si>
  <si>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</si>
  <si>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</si>
  <si>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</si>
  <si>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</si>
  <si>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</si>
  <si>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</si>
  <si>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</si>
  <si>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</si>
  <si>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</si>
  <si>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</si>
  <si>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</si>
  <si>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</si>
  <si>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</si>
  <si>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</si>
  <si>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</si>
  <si>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</si>
  <si>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</si>
  <si>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</si>
  <si>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</si>
  <si>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</si>
  <si>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</si>
  <si>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</si>
  <si>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</si>
  <si>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</si>
  <si>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</si>
  <si>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</si>
  <si>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</si>
  <si>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</si>
  <si>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</si>
  <si>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</si>
  <si>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</si>
  <si>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</si>
  <si>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</si>
  <si>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</si>
  <si>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</si>
  <si>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</si>
  <si>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</si>
  <si>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</si>
  <si>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</si>
  <si>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</si>
  <si>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</si>
  <si>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</si>
  <si>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</si>
  <si>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</si>
  <si>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</si>
  <si>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</si>
  <si>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</si>
  <si>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</si>
  <si>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</si>
  <si>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</si>
  <si>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</si>
  <si>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</si>
  <si>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</si>
  <si>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</si>
  <si>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</si>
  <si>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</si>
  <si>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</si>
  <si>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</si>
  <si>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</si>
  <si>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</si>
  <si>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</si>
  <si>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</si>
  <si>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</si>
  <si>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</si>
  <si>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</si>
  <si>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</si>
  <si>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</si>
  <si>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</si>
  <si>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</si>
  <si>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</si>
  <si>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</si>
  <si>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</si>
  <si>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</si>
  <si>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</si>
  <si>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</si>
  <si>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</si>
  <si>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</si>
  <si>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</si>
  <si>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</si>
  <si>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</si>
  <si>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</si>
  <si>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</si>
  <si>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</si>
  <si>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</si>
  <si>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</si>
  <si>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</si>
  <si>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</si>
  <si>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</si>
  <si>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</si>
  <si>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</si>
  <si>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</si>
  <si>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</si>
  <si>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</si>
  <si>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</si>
  <si>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</si>
  <si>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</si>
  <si>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</si>
  <si>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</si>
  <si>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</si>
  <si>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</si>
  <si>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</si>
  <si>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</si>
  <si>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</si>
  <si>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</si>
  <si>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</si>
  <si>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</si>
  <si>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</si>
  <si>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</si>
  <si>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</si>
  <si>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</si>
  <si>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</si>
  <si>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</si>
  <si>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</si>
  <si>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</si>
  <si>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</si>
  <si>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</si>
  <si>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</si>
  <si>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</si>
  <si>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</si>
  <si>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</si>
  <si>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</si>
  <si>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</si>
  <si>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</si>
  <si>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</si>
  <si>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</si>
  <si>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</si>
  <si>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</si>
  <si>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</si>
  <si>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</si>
  <si>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</si>
  <si>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</si>
  <si>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</si>
  <si>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</si>
  <si>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</si>
  <si>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</si>
  <si>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</si>
  <si>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</si>
  <si>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</si>
  <si>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</si>
  <si>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</si>
  <si>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</si>
  <si>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</si>
  <si>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</si>
  <si>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</si>
  <si>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</si>
  <si>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</si>
  <si>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</si>
  <si>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</si>
  <si>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</si>
  <si>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</si>
  <si>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</si>
  <si>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</si>
  <si>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</si>
  <si>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</si>
  <si>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</si>
  <si>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</si>
  <si>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</si>
  <si>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</si>
  <si>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</si>
  <si>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</si>
  <si>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</si>
  <si>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</si>
  <si>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</si>
  <si>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</si>
  <si>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</si>
  <si>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</si>
  <si>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</si>
  <si>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</si>
  <si>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</si>
  <si>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</si>
  <si>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</si>
  <si>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</si>
  <si>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</si>
  <si>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</si>
  <si>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</si>
  <si>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</si>
  <si>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</si>
  <si>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</si>
  <si>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</si>
  <si>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</si>
  <si>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</si>
  <si>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</si>
  <si>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</si>
  <si>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</si>
  <si>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</si>
  <si>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</si>
  <si>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</si>
  <si>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</si>
  <si>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</si>
  <si>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</si>
  <si>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</si>
  <si>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</si>
  <si>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</si>
  <si>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</si>
  <si>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</si>
  <si>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</si>
  <si>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</si>
  <si>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</si>
  <si>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</si>
  <si>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</si>
  <si>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</si>
  <si>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</si>
  <si>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</si>
  <si>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</si>
  <si>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</si>
  <si>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</si>
  <si>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</si>
  <si>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</si>
  <si>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</si>
  <si>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</si>
  <si>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</si>
  <si>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</si>
  <si>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</si>
  <si>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</si>
  <si>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</si>
  <si>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</si>
  <si>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</si>
  <si>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</si>
  <si>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</si>
  <si>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</si>
  <si>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</si>
  <si>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</si>
  <si>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</si>
  <si>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</si>
  <si>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</si>
  <si>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</si>
  <si>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</si>
  <si>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</si>
  <si>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</si>
  <si>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</si>
  <si>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</si>
  <si>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</si>
  <si>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</si>
  <si>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</si>
  <si>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</si>
  <si>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</si>
  <si>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</si>
  <si>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</si>
  <si>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</si>
  <si>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</si>
  <si>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</si>
  <si>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</si>
  <si>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</si>
  <si>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</si>
  <si>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</si>
  <si>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</si>
  <si>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</si>
  <si>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</si>
  <si>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</si>
  <si>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</si>
  <si>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</si>
  <si>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</si>
  <si>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</si>
  <si>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</si>
  <si>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</si>
  <si>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</si>
  <si>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</si>
  <si>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</si>
  <si>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</si>
  <si>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</si>
  <si>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</si>
  <si>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</si>
  <si>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</si>
  <si>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</si>
  <si>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</si>
  <si>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</si>
  <si>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</si>
  <si>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</si>
  <si>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</si>
  <si>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</si>
  <si>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</si>
  <si>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</si>
  <si>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</si>
  <si>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</si>
  <si>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</si>
  <si>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</si>
  <si>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</si>
  <si>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</si>
  <si>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</si>
  <si>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</si>
  <si>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</si>
  <si>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</si>
  <si>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</si>
  <si>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</si>
  <si>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</si>
  <si>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</si>
  <si>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</si>
  <si>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</si>
  <si>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</si>
  <si>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</si>
  <si>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</si>
  <si>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</si>
  <si>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</si>
  <si>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</si>
  <si>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</si>
  <si>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</si>
  <si>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</si>
  <si>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</si>
  <si>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</si>
  <si>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</si>
  <si>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</si>
  <si>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</si>
  <si>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</si>
  <si>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</si>
  <si>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</si>
  <si>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</si>
  <si>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</si>
  <si>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</si>
  <si>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</si>
  <si>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</si>
  <si>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</si>
  <si>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</si>
  <si>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</si>
  <si>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</si>
  <si>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</si>
  <si>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</si>
  <si>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</si>
  <si>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</si>
  <si>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</si>
  <si>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</si>
  <si>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</si>
  <si>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</si>
  <si>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</si>
  <si>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</si>
  <si>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</si>
  <si>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</si>
  <si>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</si>
  <si>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</si>
  <si>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</si>
  <si>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</si>
  <si>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</si>
  <si>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</si>
  <si>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</si>
  <si>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</si>
  <si>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</si>
  <si>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</si>
  <si>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</si>
  <si>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</si>
  <si>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</si>
  <si>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</si>
  <si>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</si>
  <si>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</si>
  <si>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</si>
  <si>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</si>
  <si>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</si>
  <si>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</si>
  <si>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</si>
  <si>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</si>
  <si>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</si>
  <si>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</si>
  <si>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</si>
  <si>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</si>
  <si>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</si>
  <si>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</si>
  <si>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</si>
  <si>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</si>
  <si>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</si>
  <si>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</si>
  <si>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</si>
  <si>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</si>
  <si>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</si>
  <si>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</si>
  <si>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</si>
  <si>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</si>
  <si>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</si>
  <si>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</si>
  <si>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</si>
  <si>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</si>
  <si>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</si>
  <si>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</si>
  <si>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</si>
  <si>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</si>
  <si>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</si>
  <si>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</si>
  <si>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</si>
  <si>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</si>
  <si>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</si>
  <si>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</si>
  <si>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</si>
  <si>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</si>
  <si>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</si>
  <si>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</si>
  <si>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</si>
  <si>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</si>
  <si>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</si>
  <si>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</si>
  <si>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</si>
  <si>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</si>
  <si>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</si>
  <si>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</si>
  <si>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</si>
  <si>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</si>
  <si>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</si>
  <si>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</si>
  <si>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</si>
  <si>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</si>
  <si>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</si>
  <si>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</si>
  <si>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</si>
  <si>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</si>
  <si>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</si>
  <si>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</si>
  <si>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</si>
  <si>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</si>
  <si>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</si>
  <si>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</si>
  <si>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</si>
  <si>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</si>
  <si>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</si>
  <si>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</si>
  <si>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</si>
  <si>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</si>
  <si>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</si>
  <si>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</si>
  <si>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</si>
  <si>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</si>
  <si>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</si>
  <si>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</si>
  <si>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</si>
  <si>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</si>
  <si>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</si>
  <si>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</si>
  <si>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</si>
  <si>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</si>
  <si>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</si>
  <si>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</si>
  <si>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</si>
  <si>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</si>
  <si>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</si>
  <si>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</si>
  <si>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</si>
  <si>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</si>
  <si>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</si>
  <si>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</si>
  <si>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</si>
  <si>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</si>
  <si>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</si>
  <si>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</si>
  <si>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</si>
  <si>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</si>
  <si>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</si>
  <si>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</si>
  <si>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</si>
  <si>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</si>
  <si>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</si>
  <si>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</si>
  <si>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</si>
  <si>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</si>
  <si>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</si>
  <si>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</si>
  <si>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</si>
  <si>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</si>
  <si>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</si>
  <si>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</si>
  <si>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</si>
  <si>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</si>
  <si>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</si>
  <si>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</si>
  <si>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</si>
  <si>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</si>
  <si>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</si>
  <si>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</si>
  <si>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</si>
  <si>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</si>
  <si>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</si>
  <si>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</si>
  <si>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</si>
  <si>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</si>
  <si>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</si>
  <si>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</si>
  <si>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</si>
  <si>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</si>
  <si>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</si>
  <si>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</si>
  <si>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</si>
  <si>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</si>
  <si>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</si>
  <si>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</si>
  <si>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</si>
  <si>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</si>
  <si>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</si>
  <si>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</si>
  <si>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</si>
  <si>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</si>
  <si>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</si>
  <si>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</si>
  <si>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</si>
  <si>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</si>
  <si>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</si>
  <si>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</si>
  <si>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</si>
  <si>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</si>
  <si>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</si>
  <si>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</si>
  <si>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</si>
  <si>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</si>
  <si>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</si>
  <si>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</si>
  <si>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</si>
  <si>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</si>
  <si>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</si>
  <si>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</si>
  <si>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</si>
  <si>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</si>
  <si>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</si>
  <si>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</si>
  <si>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</si>
  <si>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</si>
  <si>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</si>
  <si>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</si>
  <si>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</si>
  <si>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</si>
  <si>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</si>
  <si>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</si>
  <si>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</si>
  <si>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</si>
  <si>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</si>
  <si>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</si>
  <si>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</si>
  <si>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</si>
  <si>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</si>
  <si>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</si>
  <si>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</si>
  <si>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</si>
  <si>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</si>
  <si>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</si>
  <si>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</si>
  <si>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</si>
  <si>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</si>
  <si>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</si>
  <si>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</si>
  <si>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</si>
  <si>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</si>
  <si>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</si>
  <si>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</si>
  <si>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</si>
  <si>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</si>
  <si>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</si>
  <si>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</si>
  <si>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</si>
  <si>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</si>
  <si>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</si>
  <si>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</si>
  <si>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</si>
  <si>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</si>
  <si>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</si>
  <si>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</si>
  <si>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</si>
  <si>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</si>
  <si>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</si>
  <si>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</si>
  <si>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</si>
  <si>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</si>
  <si>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</si>
  <si>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</si>
  <si>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</si>
  <si>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</si>
  <si>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</si>
  <si>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</si>
  <si>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</si>
  <si>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</si>
  <si>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</si>
  <si>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</si>
  <si>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</si>
  <si>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</si>
  <si>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</si>
  <si>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</si>
  <si>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</si>
  <si>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</si>
  <si>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</si>
  <si>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</si>
  <si>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</si>
  <si>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</si>
  <si>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</si>
  <si>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</si>
  <si>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</si>
  <si>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</si>
  <si>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</si>
  <si>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</si>
  <si>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</si>
  <si>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</si>
  <si>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</si>
  <si>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</si>
  <si>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</si>
  <si>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</si>
  <si>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</si>
  <si>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</si>
  <si>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</si>
  <si>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</si>
  <si>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</si>
  <si>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</si>
  <si>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</si>
  <si>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</si>
  <si>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</si>
  <si>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</si>
  <si>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</si>
  <si>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</si>
  <si>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</si>
  <si>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</si>
  <si>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</si>
  <si>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</si>
  <si>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</si>
  <si>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</si>
  <si>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</si>
  <si>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</si>
  <si>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</si>
  <si>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</si>
  <si>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</si>
  <si>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</si>
  <si>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</si>
  <si>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</si>
  <si>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</si>
  <si>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</si>
  <si>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</si>
  <si>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</si>
  <si>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</si>
  <si>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</si>
  <si>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</si>
  <si>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</si>
  <si>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</si>
  <si>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</si>
  <si>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</si>
  <si>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</si>
  <si>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</si>
  <si>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</si>
  <si>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</si>
  <si>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</si>
  <si>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</si>
  <si>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</si>
  <si>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</si>
  <si>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</si>
  <si>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</si>
  <si>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</si>
  <si>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</si>
  <si>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</si>
  <si>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</si>
  <si>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</si>
  <si>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</si>
  <si>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</si>
  <si>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</si>
  <si>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</si>
  <si>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</si>
  <si>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</si>
  <si>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</si>
  <si>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</si>
  <si>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</si>
  <si>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</si>
  <si>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</si>
  <si>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</si>
  <si>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</si>
  <si>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</si>
  <si>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</si>
  <si>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</si>
  <si>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</si>
  <si>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</si>
  <si>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</si>
  <si>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</si>
  <si>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</si>
  <si>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</si>
  <si>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</si>
  <si>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</si>
  <si>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</si>
  <si>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</si>
  <si>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</si>
  <si>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</si>
  <si>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</si>
  <si>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</si>
  <si>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</si>
  <si>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</si>
  <si>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</si>
  <si>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</si>
  <si>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</si>
  <si>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</si>
  <si>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</si>
  <si>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</si>
  <si>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</si>
  <si>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</si>
  <si>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</si>
  <si>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</si>
  <si>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</si>
  <si>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</si>
  <si>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</si>
  <si>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</si>
  <si>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</si>
  <si>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</si>
  <si>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</si>
  <si>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</si>
  <si>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</si>
  <si>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</si>
  <si>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</si>
  <si>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</si>
  <si>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</si>
  <si>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</si>
  <si>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</si>
  <si>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</si>
  <si>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</si>
  <si>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</si>
  <si>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</si>
  <si>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</si>
  <si>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</si>
  <si>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</si>
  <si>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</si>
  <si>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</si>
  <si>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</si>
  <si>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</si>
  <si>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</si>
  <si>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</si>
  <si>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</si>
  <si>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</si>
  <si>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</si>
  <si>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</si>
  <si>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</si>
  <si>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</si>
  <si>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</si>
  <si>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</si>
  <si>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</si>
  <si>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</si>
  <si>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</si>
  <si>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</si>
  <si>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</si>
  <si>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</si>
  <si>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</si>
  <si>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</si>
  <si>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</si>
  <si>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</si>
  <si>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</si>
  <si>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</si>
  <si>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</si>
  <si>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</si>
  <si>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</si>
  <si>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</si>
  <si>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</si>
  <si>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</si>
  <si>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</si>
  <si>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</si>
  <si>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</si>
  <si>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</si>
  <si>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</si>
  <si>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</si>
  <si>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</si>
  <si>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</si>
  <si>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</si>
  <si>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</si>
  <si>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</si>
  <si>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</si>
  <si>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</si>
  <si>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</si>
  <si>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</si>
  <si>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</si>
  <si>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</si>
  <si>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</si>
  <si>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</si>
  <si>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</si>
  <si>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</si>
  <si>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</si>
  <si>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</si>
  <si>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</si>
  <si>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</si>
  <si>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</si>
  <si>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</si>
  <si>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</si>
  <si>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</si>
  <si>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</si>
  <si>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</si>
  <si>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</si>
  <si>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</si>
  <si>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</si>
  <si>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</si>
  <si>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</si>
  <si>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</si>
  <si>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</si>
  <si>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</si>
  <si>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</si>
  <si>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</si>
  <si>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</si>
  <si>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</si>
  <si>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</si>
  <si>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</si>
  <si>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</si>
  <si>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</si>
  <si>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</si>
  <si>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</si>
  <si>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</si>
  <si>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</si>
  <si>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</si>
  <si>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</si>
  <si>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</si>
  <si>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</si>
  <si>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</si>
  <si>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</si>
  <si>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</si>
  <si>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</si>
  <si>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</si>
  <si>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</si>
  <si>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</si>
  <si>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</si>
  <si>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</si>
  <si>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</si>
  <si>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</si>
  <si>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</si>
  <si>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</si>
  <si>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</si>
  <si>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</si>
  <si>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</si>
  <si>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</si>
  <si>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</si>
  <si>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</si>
  <si>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</si>
  <si>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</si>
  <si>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</si>
  <si>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</si>
  <si>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</si>
  <si>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</si>
  <si>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</si>
  <si>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</si>
  <si>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</si>
  <si>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</si>
  <si>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</si>
  <si>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</si>
  <si>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</si>
  <si>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</si>
  <si>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</si>
  <si>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</si>
  <si>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</si>
  <si>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</si>
  <si>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</si>
  <si>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</si>
  <si>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</si>
  <si>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</si>
  <si>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</si>
  <si>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</si>
  <si>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</si>
  <si>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</si>
  <si>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</si>
  <si>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</si>
  <si>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</si>
  <si>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</si>
  <si>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</si>
  <si>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</si>
  <si>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</si>
  <si>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</si>
  <si>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</si>
  <si>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</si>
  <si>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</si>
  <si>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</si>
  <si>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</si>
  <si>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</si>
  <si>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</si>
  <si>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</si>
  <si>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</si>
  <si>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</si>
  <si>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</si>
  <si>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</si>
  <si>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</si>
  <si>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</si>
  <si>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</si>
  <si>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</si>
  <si>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</si>
  <si>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</si>
  <si>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</si>
  <si>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</si>
  <si>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</si>
  <si>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</si>
  <si>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</si>
  <si>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</si>
  <si>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</si>
  <si>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</si>
  <si>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</si>
  <si>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</si>
  <si>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</si>
  <si>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</si>
  <si>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</si>
  <si>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</si>
  <si>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</si>
  <si>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</si>
  <si>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</si>
  <si>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</si>
  <si>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</si>
  <si>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</si>
  <si>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</si>
  <si>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</si>
  <si>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</si>
  <si>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</si>
  <si>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</si>
  <si>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</si>
  <si>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</si>
  <si>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</si>
  <si>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</si>
  <si>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</si>
  <si>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</si>
  <si>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</si>
  <si>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</si>
  <si>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</si>
  <si>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</si>
  <si>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</si>
  <si>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</si>
  <si>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</si>
  <si>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</si>
  <si>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</si>
  <si>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</si>
  <si>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</si>
  <si>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</si>
  <si>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</si>
  <si>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</si>
  <si>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</si>
  <si>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</si>
  <si>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</si>
  <si>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</si>
  <si>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</si>
  <si>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</si>
  <si>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</si>
  <si>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</si>
  <si>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</si>
  <si>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</si>
  <si>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</si>
  <si>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</si>
  <si>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</si>
  <si>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</si>
  <si>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</si>
  <si>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</si>
  <si>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</si>
  <si>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</si>
  <si>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</si>
  <si>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</si>
  <si>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</si>
  <si>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</si>
  <si>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</si>
  <si>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</si>
  <si>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</si>
  <si>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</si>
  <si>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</si>
  <si>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</si>
  <si>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</si>
  <si>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</si>
  <si>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</si>
  <si>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</si>
  <si>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</si>
  <si>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</si>
  <si>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</si>
  <si>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</si>
  <si>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</si>
  <si>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</si>
  <si>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</si>
  <si>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</si>
  <si>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</si>
  <si>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</si>
  <si>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</si>
  <si>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</si>
  <si>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</si>
  <si>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</si>
  <si>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</si>
  <si>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</si>
  <si>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</si>
  <si>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</si>
  <si>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</si>
  <si>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</si>
  <si>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</si>
  <si>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</si>
  <si>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</si>
  <si>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</si>
  <si>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</si>
  <si>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</si>
  <si>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</si>
  <si>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</si>
  <si>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</si>
  <si>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</si>
  <si>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</si>
  <si>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</si>
  <si>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</si>
  <si>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</si>
  <si>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</si>
  <si>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</si>
  <si>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</si>
  <si>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</si>
  <si>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</si>
  <si>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</si>
  <si>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</si>
  <si>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</si>
  <si>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</si>
  <si>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</si>
  <si>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</si>
  <si>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</si>
  <si>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</si>
  <si>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</si>
  <si>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</si>
  <si>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</si>
  <si>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</si>
  <si>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</si>
  <si>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</si>
  <si>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</si>
  <si>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</si>
  <si>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</si>
  <si>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</si>
  <si>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</si>
  <si>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</si>
  <si>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</si>
  <si>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</si>
  <si>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</si>
  <si>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</si>
  <si>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</si>
  <si>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</si>
  <si>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</si>
  <si>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</si>
  <si>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</si>
  <si>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</si>
  <si>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</si>
  <si>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</si>
  <si>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</si>
  <si>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</si>
  <si>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</si>
  <si>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</si>
  <si>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</si>
  <si>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</si>
  <si>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</si>
  <si>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</si>
  <si>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</si>
  <si>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</si>
  <si>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</si>
  <si>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</si>
  <si>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</si>
  <si>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</si>
  <si>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</si>
  <si>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</si>
  <si>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</si>
  <si>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</si>
  <si>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</si>
  <si>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</si>
  <si>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</si>
  <si>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</si>
  <si>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</si>
  <si>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</si>
  <si>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</si>
  <si>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</si>
  <si>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</si>
  <si>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</si>
  <si>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</si>
  <si>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</si>
  <si>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</si>
  <si>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</si>
  <si>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</si>
  <si>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</si>
  <si>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</si>
  <si>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</si>
  <si>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</si>
  <si>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</si>
  <si>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</si>
  <si>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</si>
  <si>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</si>
  <si>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</si>
  <si>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</si>
  <si>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</si>
  <si>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</si>
  <si>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</si>
  <si>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</si>
  <si>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</si>
  <si>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</si>
  <si>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</si>
  <si>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</si>
  <si>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</si>
  <si>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</si>
  <si>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</si>
  <si>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</si>
  <si>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</si>
  <si>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</si>
  <si>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</si>
  <si>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</si>
  <si>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</si>
  <si>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</si>
  <si>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</si>
  <si>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</si>
  <si>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</si>
  <si>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</si>
  <si>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</si>
  <si>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</si>
  <si>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</si>
  <si>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</si>
  <si>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</si>
  <si>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</si>
  <si>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</si>
  <si>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</si>
  <si>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</si>
  <si>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</si>
  <si>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</si>
  <si>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</si>
  <si>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</si>
  <si>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</si>
  <si>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</si>
  <si>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</si>
  <si>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</si>
  <si>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</si>
  <si>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</si>
  <si>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</si>
  <si>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</si>
  <si>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</si>
  <si>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</si>
  <si>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</si>
  <si>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</si>
  <si>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</si>
  <si>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</si>
  <si>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</si>
  <si>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</si>
  <si>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</si>
  <si>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</si>
  <si>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</si>
  <si>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</si>
  <si>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</si>
  <si>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</si>
  <si>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</si>
  <si>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</si>
  <si>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</si>
  <si>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</si>
  <si>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</si>
  <si>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</si>
  <si>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</si>
  <si>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</si>
  <si>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</si>
  <si>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</si>
  <si>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</si>
  <si>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</si>
  <si>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</si>
  <si>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</si>
  <si>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</si>
  <si>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</si>
  <si>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</si>
  <si>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</si>
  <si>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</si>
  <si>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</si>
  <si>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</si>
  <si>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</si>
  <si>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</si>
  <si>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</si>
  <si>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</si>
  <si>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</si>
  <si>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</si>
  <si>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</si>
  <si>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</si>
  <si>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</si>
  <si>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</si>
  <si>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</si>
  <si>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</si>
  <si>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</si>
  <si>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</si>
  <si>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</si>
  <si>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</si>
  <si>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</si>
  <si>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</si>
  <si>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</si>
  <si>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</si>
  <si>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</si>
  <si>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</si>
  <si>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</si>
  <si>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</si>
  <si>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</si>
  <si>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</si>
  <si>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</si>
  <si>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</si>
  <si>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</si>
  <si>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</si>
  <si>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</si>
  <si>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</si>
  <si>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</si>
  <si>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</si>
  <si>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</si>
  <si>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</si>
  <si>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</si>
  <si>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</si>
  <si>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</si>
  <si>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</si>
  <si>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</si>
  <si>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</si>
  <si>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</si>
  <si>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</si>
  <si>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</si>
  <si>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</si>
  <si>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</si>
  <si>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</si>
  <si>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</si>
  <si>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</si>
  <si>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</si>
  <si>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</si>
  <si>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</si>
  <si>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</si>
  <si>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</si>
  <si>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</si>
  <si>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</si>
  <si>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</si>
  <si>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</si>
  <si>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</si>
  <si>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</si>
  <si>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</si>
  <si>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</si>
  <si>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</si>
  <si>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</si>
  <si>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</si>
  <si>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</si>
  <si>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</si>
  <si>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</si>
  <si>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</si>
  <si>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</si>
  <si>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</si>
  <si>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</si>
  <si>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</si>
  <si>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</si>
  <si>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</si>
  <si>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</si>
  <si>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</si>
  <si>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</si>
  <si>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</si>
  <si>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</si>
  <si>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</si>
  <si>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</si>
  <si>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</si>
  <si>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</si>
  <si>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</si>
  <si>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</si>
  <si>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</si>
  <si>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</si>
  <si>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</si>
  <si>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</si>
  <si>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</si>
  <si>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</si>
  <si>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</si>
  <si>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</si>
  <si>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</si>
  <si>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</si>
  <si>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</si>
  <si>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</si>
  <si>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</si>
  <si>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</si>
  <si>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</si>
  <si>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</si>
  <si>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</si>
  <si>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</si>
  <si>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</si>
  <si>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</si>
  <si>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</si>
  <si>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</si>
  <si>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</si>
  <si>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</si>
  <si>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</si>
  <si>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</si>
  <si>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</si>
  <si>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</si>
  <si>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</si>
  <si>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</si>
  <si>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</si>
  <si>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</si>
  <si>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</si>
  <si>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</si>
  <si>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</si>
  <si>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</si>
  <si>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</si>
  <si>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</si>
  <si>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</si>
  <si>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</si>
  <si>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</si>
  <si>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</si>
  <si>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</si>
  <si>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</si>
  <si>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</si>
  <si>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</si>
  <si>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</si>
  <si>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</si>
  <si>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</si>
  <si>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</si>
  <si>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</si>
  <si>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</si>
  <si>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</si>
  <si>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</si>
  <si>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</si>
  <si>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</si>
  <si>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</si>
  <si>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</si>
  <si>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</si>
  <si>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</si>
  <si>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</si>
  <si>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</si>
  <si>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</si>
  <si>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</si>
  <si>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</si>
  <si>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</si>
  <si>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</si>
  <si>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</si>
  <si>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</si>
  <si>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</si>
  <si>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</si>
  <si>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</si>
  <si>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</si>
  <si>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</si>
  <si>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</si>
  <si>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</si>
  <si>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</si>
  <si>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</si>
  <si>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</si>
  <si>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</si>
  <si>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</si>
  <si>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</si>
  <si>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</si>
  <si>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</si>
  <si>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</si>
  <si>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</si>
  <si>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</si>
  <si>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</si>
  <si>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</si>
  <si>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</si>
  <si>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</si>
  <si>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</si>
  <si>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</si>
  <si>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</si>
  <si>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</si>
  <si>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</si>
  <si>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</si>
  <si>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</si>
  <si>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</si>
  <si>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</si>
  <si>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</si>
  <si>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</si>
  <si>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</si>
  <si>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</si>
  <si>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</si>
  <si>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</si>
  <si>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</si>
  <si>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</si>
  <si>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</si>
  <si>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</si>
  <si>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</si>
  <si>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</si>
  <si>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</si>
  <si>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</si>
  <si>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</si>
  <si>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</si>
  <si>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</si>
  <si>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</si>
  <si>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</si>
  <si>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</si>
  <si>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</si>
  <si>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</si>
  <si>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</si>
  <si>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</si>
  <si>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</si>
  <si>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</si>
  <si>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</si>
  <si>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</si>
  <si>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</si>
  <si>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</si>
  <si>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</si>
  <si>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</si>
  <si>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</si>
  <si>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</si>
  <si>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</si>
  <si>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</si>
  <si>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</si>
  <si>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</si>
  <si>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</si>
  <si>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</si>
  <si>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</si>
  <si>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</si>
  <si>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</si>
  <si>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</si>
  <si>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</si>
  <si>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</si>
  <si>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</si>
  <si>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</si>
  <si>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</si>
  <si>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</si>
  <si>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</si>
  <si>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</si>
  <si>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</si>
  <si>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</si>
  <si>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</si>
  <si>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</si>
  <si>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</si>
  <si>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</si>
  <si>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</si>
  <si>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</si>
  <si>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</si>
  <si>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</si>
  <si>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</si>
  <si>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</si>
  <si>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</si>
  <si>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</si>
  <si>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</si>
  <si>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</si>
  <si>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</si>
  <si>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</si>
  <si>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</si>
  <si>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</si>
  <si>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</si>
  <si>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</si>
  <si>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</si>
  <si>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</si>
  <si>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</si>
  <si>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</si>
  <si>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</si>
  <si>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</si>
  <si>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</si>
  <si>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</si>
  <si>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</si>
  <si>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</si>
  <si>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</si>
  <si>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</si>
  <si>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</si>
  <si>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</si>
  <si>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</si>
  <si>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</si>
  <si>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</si>
  <si>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</si>
  <si>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</si>
  <si>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</si>
  <si>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</si>
  <si>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</si>
  <si>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</si>
  <si>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</si>
  <si>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</si>
  <si>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</si>
  <si>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</si>
  <si>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</si>
  <si>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</si>
  <si>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</si>
  <si>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</si>
  <si>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</si>
  <si>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</si>
  <si>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</si>
  <si>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</si>
  <si>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</si>
  <si>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</si>
  <si>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</si>
  <si>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</si>
  <si>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</si>
  <si>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</si>
  <si>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</si>
  <si>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</si>
  <si>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</si>
  <si>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</si>
  <si>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</si>
  <si>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</si>
  <si>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</si>
  <si>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</si>
  <si>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</si>
  <si>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</si>
  <si>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</si>
  <si>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</si>
  <si>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</si>
  <si>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</si>
  <si>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</si>
  <si>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</si>
  <si>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</si>
  <si>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</si>
  <si>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</si>
  <si>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</si>
  <si>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</si>
  <si>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</si>
  <si>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</si>
  <si>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</si>
  <si>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</si>
  <si>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</si>
  <si>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</si>
  <si>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</si>
  <si>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</si>
  <si>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</si>
  <si>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</si>
  <si>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</si>
  <si>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</si>
  <si>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</si>
  <si>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</si>
  <si>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</si>
  <si>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</si>
  <si>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</si>
  <si>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</si>
  <si>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</si>
  <si>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</si>
  <si>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</si>
  <si>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</si>
  <si>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</si>
  <si>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</si>
  <si>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</si>
  <si>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</si>
  <si>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</si>
  <si>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</si>
  <si>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</si>
  <si>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</si>
  <si>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</si>
  <si>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</si>
  <si>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</si>
  <si>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</si>
  <si>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</si>
  <si>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</si>
  <si>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</si>
  <si>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</si>
  <si>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</si>
  <si>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</si>
  <si>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</si>
  <si>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</si>
  <si>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</si>
  <si>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</si>
  <si>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</si>
  <si>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</si>
  <si>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</si>
  <si>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</si>
  <si>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</si>
  <si>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</si>
  <si>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</si>
  <si>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</si>
  <si>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</si>
  <si>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</si>
  <si>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</si>
  <si>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</si>
  <si>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</si>
  <si>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</si>
  <si>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</si>
  <si>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</si>
  <si>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</si>
  <si>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</si>
  <si>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</si>
  <si>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</si>
  <si>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</si>
  <si>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</si>
  <si>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</si>
  <si>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</si>
  <si>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</si>
  <si>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</si>
  <si>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</si>
  <si>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</si>
  <si>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</si>
  <si>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</si>
  <si>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</si>
  <si>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</si>
  <si>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</si>
  <si>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</si>
  <si>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</si>
  <si>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</si>
  <si>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</si>
  <si>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</si>
  <si>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</si>
  <si>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</si>
  <si>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</si>
  <si>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</si>
  <si>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</si>
  <si>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</si>
  <si>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</si>
  <si>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</si>
  <si>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</si>
  <si>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</si>
  <si>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</si>
  <si>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</si>
  <si>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</si>
  <si>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</si>
  <si>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</si>
  <si>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</si>
  <si>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</si>
  <si>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</si>
  <si>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</si>
  <si>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</si>
  <si>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</si>
  <si>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</si>
  <si>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</si>
  <si>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</si>
  <si>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</si>
  <si>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</si>
  <si>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</si>
  <si>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</si>
  <si>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</si>
  <si>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</si>
  <si>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</si>
  <si>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</si>
  <si>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</si>
  <si>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</si>
  <si>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</si>
  <si>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</si>
  <si>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</si>
  <si>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</si>
  <si>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</si>
  <si>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</si>
  <si>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</si>
  <si>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</si>
  <si>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</si>
  <si>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</si>
  <si>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</si>
  <si>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</si>
  <si>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</si>
  <si>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</si>
  <si>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</si>
  <si>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</si>
  <si>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</si>
  <si>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</si>
  <si>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</si>
  <si>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</si>
  <si>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</si>
  <si>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</si>
  <si>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</si>
  <si>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</si>
  <si>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</si>
  <si>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</si>
  <si>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</si>
  <si>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</si>
  <si>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</si>
  <si>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</si>
  <si>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</si>
  <si>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</si>
  <si>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</si>
  <si>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</si>
  <si>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</si>
  <si>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</si>
  <si>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</si>
  <si>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</si>
  <si>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</si>
  <si>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</si>
  <si>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</si>
  <si>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</si>
  <si>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</si>
  <si>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</si>
  <si>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</si>
  <si>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</si>
  <si>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</si>
  <si>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</si>
  <si>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</si>
  <si>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</si>
  <si>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</si>
  <si>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</si>
  <si>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</si>
  <si>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</si>
  <si>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</si>
  <si>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</si>
  <si>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</si>
  <si>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</si>
  <si>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</si>
  <si>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</si>
  <si>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</si>
  <si>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</si>
  <si>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</si>
  <si>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</si>
  <si>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</si>
  <si>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</si>
  <si>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</si>
  <si>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</si>
  <si>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</si>
  <si>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</si>
  <si>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</si>
  <si>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</si>
  <si>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</si>
  <si>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</si>
  <si>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</si>
  <si>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</si>
  <si>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</si>
  <si>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</si>
  <si>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</si>
  <si>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</si>
  <si>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</si>
  <si>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</si>
  <si>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</si>
  <si>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</si>
  <si>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</si>
  <si>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</si>
  <si>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</si>
  <si>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</si>
  <si>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</si>
  <si>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</si>
  <si>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</si>
  <si>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</si>
  <si>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</si>
  <si>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</si>
  <si>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</si>
  <si>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</si>
  <si>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</si>
  <si>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</si>
  <si>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</si>
  <si>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</si>
  <si>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</si>
  <si>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</si>
  <si>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</si>
  <si>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</si>
  <si>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</si>
  <si>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</si>
  <si>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</si>
  <si>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</si>
  <si>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</si>
  <si>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</si>
  <si>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</si>
  <si>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</si>
  <si>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</si>
  <si>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</si>
  <si>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</si>
  <si>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</si>
  <si>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</si>
  <si>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</si>
  <si>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</si>
  <si>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</si>
  <si>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</si>
  <si>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</si>
  <si>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</si>
  <si>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</si>
  <si>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</si>
  <si>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</si>
  <si>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</si>
  <si>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</si>
  <si>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</si>
  <si>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</si>
  <si>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</si>
  <si>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</si>
  <si>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</si>
  <si>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</si>
  <si>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</si>
  <si>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</si>
  <si>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</si>
  <si>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</si>
  <si>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</si>
  <si>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</si>
  <si>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</si>
  <si>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</si>
  <si>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</si>
  <si>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</si>
  <si>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</si>
  <si>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</si>
  <si>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</si>
  <si>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</si>
  <si>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</si>
  <si>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</si>
  <si>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</si>
  <si>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</si>
  <si>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</si>
  <si>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</si>
  <si>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</si>
  <si>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</si>
  <si>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</si>
  <si>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</si>
  <si>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</si>
  <si>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</si>
  <si>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</si>
  <si>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</si>
  <si>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</si>
  <si>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</si>
  <si>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</si>
  <si>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</si>
  <si>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</si>
  <si>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</si>
  <si>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</si>
  <si>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</si>
  <si>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</si>
  <si>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</si>
  <si>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</si>
  <si>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</si>
  <si>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</si>
  <si>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</si>
  <si>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</si>
  <si>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</si>
  <si>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</si>
  <si>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</si>
  <si>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</si>
  <si>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</si>
  <si>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</si>
  <si>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</si>
  <si>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</si>
  <si>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</si>
  <si>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</si>
  <si>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</si>
  <si>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</si>
  <si>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</si>
  <si>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</si>
  <si>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</si>
  <si>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</si>
  <si>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</si>
  <si>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</si>
  <si>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</si>
  <si>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</si>
  <si>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</si>
  <si>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</si>
  <si>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</si>
  <si>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</si>
  <si>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</si>
  <si>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</si>
  <si>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</si>
  <si>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</si>
  <si>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</si>
  <si>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</si>
  <si>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</si>
  <si>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</si>
  <si>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</si>
  <si>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</si>
  <si>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</si>
  <si>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</si>
  <si>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</si>
  <si>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</si>
  <si>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</si>
  <si>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</si>
  <si>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</si>
  <si>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</si>
  <si>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</si>
  <si>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</si>
  <si>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</si>
  <si>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</si>
  <si>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</si>
  <si>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</si>
  <si>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</si>
  <si>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</si>
  <si>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</si>
  <si>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</si>
  <si>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</si>
  <si>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</si>
  <si>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</si>
  <si>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</si>
  <si>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</si>
  <si>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</si>
  <si>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</si>
  <si>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</si>
  <si>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</si>
  <si>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</si>
  <si>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</si>
  <si>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</si>
  <si>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</si>
  <si>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</si>
  <si>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</si>
  <si>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</si>
  <si>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</si>
  <si>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</si>
  <si>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</si>
  <si>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</si>
  <si>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</si>
  <si>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</si>
  <si>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</si>
  <si>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</si>
  <si>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</si>
  <si>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</si>
  <si>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</si>
  <si>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</si>
  <si>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</si>
  <si>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</si>
  <si>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</si>
  <si>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</si>
  <si>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</si>
  <si>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</si>
  <si>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</si>
  <si>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</si>
  <si>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</si>
  <si>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</si>
  <si>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</si>
  <si>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</si>
  <si>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</si>
  <si>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</si>
  <si>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</si>
  <si>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</si>
  <si>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</si>
  <si>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</si>
  <si>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</si>
  <si>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</si>
  <si>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</si>
  <si>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</si>
  <si>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</si>
  <si>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</si>
  <si>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</si>
  <si>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</si>
  <si>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</si>
  <si>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</si>
  <si>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</si>
  <si>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</si>
  <si>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</si>
  <si>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</si>
  <si>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</si>
  <si>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</si>
  <si>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</si>
  <si>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</si>
  <si>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</si>
  <si>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</si>
  <si>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</si>
  <si>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</si>
  <si>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</si>
  <si>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</si>
  <si>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</si>
  <si>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</si>
  <si>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</si>
  <si>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</si>
  <si>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</si>
  <si>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</si>
  <si>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</si>
  <si>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</si>
  <si>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</si>
  <si>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</si>
  <si>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</si>
  <si>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</si>
  <si>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</si>
  <si>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</si>
  <si>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</si>
  <si>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</si>
  <si>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</si>
  <si>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</si>
  <si>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</si>
  <si>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</si>
  <si>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</si>
  <si>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</si>
  <si>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</si>
  <si>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</si>
  <si>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</si>
  <si>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</si>
  <si>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</si>
  <si>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</si>
  <si>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</si>
  <si>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</si>
  <si>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</si>
  <si>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</si>
  <si>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</si>
  <si>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</si>
  <si>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</si>
  <si>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</si>
  <si>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</si>
  <si>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</si>
  <si>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</si>
  <si>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</si>
  <si>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</si>
  <si>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</si>
  <si>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</si>
  <si>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</si>
  <si>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</si>
  <si>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</si>
  <si>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</si>
  <si>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</si>
  <si>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</si>
  <si>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</si>
  <si>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</si>
  <si>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</si>
  <si>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</si>
  <si>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</si>
  <si>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</si>
  <si>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</si>
  <si>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</si>
  <si>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</si>
  <si>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</si>
  <si>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</si>
  <si>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</si>
  <si>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</si>
  <si>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</si>
  <si>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</si>
  <si>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</si>
  <si>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</si>
  <si>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</si>
  <si>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</si>
  <si>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</si>
  <si>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</si>
  <si>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</si>
  <si>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</si>
  <si>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</si>
  <si>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</si>
  <si>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</si>
  <si>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</si>
  <si>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</si>
  <si>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</si>
  <si>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</si>
  <si>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</si>
  <si>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</si>
  <si>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</si>
  <si>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</si>
  <si>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</si>
  <si>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</si>
  <si>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</si>
  <si>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</si>
  <si>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</si>
  <si>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</si>
  <si>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</si>
  <si>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</si>
  <si>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</si>
  <si>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</si>
  <si>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</si>
  <si>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</si>
  <si>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</si>
  <si>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</si>
  <si>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</si>
  <si>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</si>
  <si>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</si>
  <si>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</si>
  <si>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</si>
  <si>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</si>
  <si>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</si>
  <si>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</si>
  <si>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</si>
  <si>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</si>
  <si>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</si>
  <si>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</si>
  <si>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</si>
  <si>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</si>
  <si>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</si>
  <si>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</si>
  <si>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</si>
  <si>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</si>
  <si>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</si>
  <si>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</si>
  <si>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</si>
  <si>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</si>
  <si>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</si>
  <si>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</si>
  <si>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</si>
  <si>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</si>
  <si>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</si>
  <si>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</si>
  <si>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</si>
  <si>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</si>
  <si>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</si>
  <si>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</si>
  <si>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</si>
  <si>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</si>
  <si>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</si>
  <si>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</si>
  <si>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</si>
  <si>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</si>
  <si>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</si>
  <si>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</si>
  <si>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</si>
  <si>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</si>
  <si>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</si>
  <si>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</si>
  <si>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</si>
  <si>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</si>
  <si>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</si>
  <si>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</si>
  <si>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</si>
  <si>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</si>
  <si>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</si>
  <si>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</si>
  <si>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</si>
  <si>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</si>
  <si>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</si>
  <si>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</si>
  <si>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</si>
  <si>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</si>
  <si>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</si>
  <si>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</si>
  <si>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</si>
  <si>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</si>
  <si>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</si>
  <si>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</si>
  <si>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</si>
  <si>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</si>
  <si>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</si>
  <si>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</si>
  <si>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</si>
  <si>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</si>
  <si>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</si>
  <si>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</si>
  <si>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</si>
  <si>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</si>
  <si>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</si>
  <si>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</si>
  <si>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</si>
  <si>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</si>
  <si>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</si>
  <si>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</si>
  <si>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</si>
  <si>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</si>
  <si>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</si>
  <si>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</si>
  <si>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</si>
  <si>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</si>
  <si>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</si>
  <si>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</si>
  <si>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</si>
  <si>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</si>
  <si>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</si>
  <si>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</si>
  <si>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</si>
  <si>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</si>
  <si>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</si>
  <si>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</si>
  <si>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</si>
  <si>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</si>
  <si>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</si>
  <si>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</si>
  <si>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</si>
  <si>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</si>
  <si>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</si>
  <si>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</si>
  <si>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</si>
  <si>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</si>
  <si>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</si>
  <si>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</si>
  <si>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</si>
  <si>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</si>
  <si>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</si>
  <si>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</si>
  <si>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</si>
  <si>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</si>
  <si>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</si>
  <si>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</si>
  <si>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</si>
  <si>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</si>
  <si>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</si>
  <si>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</si>
  <si>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</si>
  <si>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</si>
  <si>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</si>
  <si>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</si>
  <si>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</si>
  <si>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</si>
  <si>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</si>
  <si>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</si>
  <si>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</si>
  <si>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</si>
  <si>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</si>
  <si>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</si>
  <si>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</si>
  <si>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</si>
  <si>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</si>
  <si>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</si>
  <si>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</si>
  <si>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</si>
  <si>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</si>
  <si>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</si>
  <si>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</si>
  <si>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</si>
  <si>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</si>
  <si>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</si>
  <si>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</si>
  <si>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</si>
  <si>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</si>
  <si>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</si>
  <si>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</si>
  <si>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</si>
  <si>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</si>
  <si>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</si>
  <si>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</si>
  <si>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</si>
  <si>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</si>
  <si>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</si>
  <si>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</si>
  <si>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</si>
  <si>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</si>
  <si>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</si>
  <si>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</si>
  <si>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</si>
  <si>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</si>
  <si>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</si>
  <si>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</si>
  <si>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</si>
  <si>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</si>
  <si>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</si>
  <si>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</si>
  <si>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</si>
  <si>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</si>
  <si>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</si>
  <si>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</si>
  <si>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</si>
  <si>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</si>
  <si>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</si>
  <si>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</si>
  <si>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</si>
  <si>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</si>
  <si>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</si>
  <si>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</si>
  <si>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</si>
  <si>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</si>
  <si>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</si>
  <si>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</si>
  <si>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</si>
  <si>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</si>
  <si>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</si>
  <si>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</si>
  <si>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</si>
  <si>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</si>
  <si>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</si>
  <si>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</si>
  <si>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</si>
  <si>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</si>
  <si>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</si>
  <si>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</si>
  <si>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</si>
  <si>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</si>
  <si>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</si>
  <si>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</si>
  <si>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</si>
  <si>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</si>
  <si>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</si>
  <si>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</si>
  <si>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</si>
  <si>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</si>
  <si>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</si>
  <si>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</si>
  <si>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</si>
  <si>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</si>
  <si>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</si>
  <si>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</si>
  <si>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</si>
  <si>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</si>
  <si>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</si>
  <si>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</si>
  <si>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</si>
  <si>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</si>
  <si>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</si>
  <si>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</si>
  <si>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</si>
  <si>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</si>
  <si>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</si>
  <si>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</si>
  <si>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</si>
  <si>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</si>
  <si>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</si>
  <si>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</si>
  <si>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</si>
  <si>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</si>
  <si>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</si>
  <si>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</si>
  <si>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</si>
  <si>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</si>
  <si>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</si>
  <si>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</si>
  <si>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</si>
  <si>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</si>
  <si>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</si>
  <si>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</si>
  <si>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</si>
  <si>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</si>
  <si>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</si>
  <si>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</si>
  <si>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</si>
  <si>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</si>
  <si>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</si>
  <si>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</si>
  <si>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</si>
  <si>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</si>
  <si>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</si>
  <si>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</si>
  <si>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</si>
  <si>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</si>
  <si>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</si>
  <si>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</si>
  <si>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</si>
  <si>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</si>
  <si>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</si>
  <si>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</si>
  <si>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</si>
  <si>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</si>
  <si>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</si>
  <si>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</si>
  <si>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</si>
  <si>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</si>
  <si>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</si>
  <si>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</si>
  <si>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</si>
  <si>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</si>
  <si>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</si>
  <si>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</si>
  <si>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</si>
  <si>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</si>
  <si>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</si>
  <si>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</si>
  <si>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</si>
  <si>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</si>
  <si>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</si>
  <si>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</si>
  <si>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</si>
  <si>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</si>
  <si>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</si>
  <si>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</si>
  <si>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</si>
  <si>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</si>
  <si>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</si>
  <si>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</si>
  <si>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</si>
  <si>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</si>
  <si>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</si>
  <si>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</si>
  <si>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</si>
  <si>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</si>
  <si>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</si>
  <si>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</si>
  <si>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</si>
  <si>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</si>
  <si>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</si>
  <si>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</si>
  <si>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</si>
  <si>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</si>
  <si>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</si>
  <si>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</si>
  <si>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</si>
  <si>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</si>
  <si>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</si>
  <si>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</si>
  <si>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</si>
  <si>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</si>
  <si>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</si>
  <si>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</si>
  <si>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</si>
  <si>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</si>
  <si>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</si>
  <si>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</si>
  <si>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</si>
  <si>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</si>
  <si>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</si>
  <si>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</si>
  <si>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</si>
  <si>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</si>
  <si>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</si>
  <si>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</si>
  <si>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</si>
  <si>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</si>
  <si>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</si>
  <si>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</si>
  <si>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</si>
  <si>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</si>
  <si>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</si>
  <si>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</si>
  <si>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</si>
  <si>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</si>
  <si>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</si>
  <si>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</si>
  <si>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</si>
  <si>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</si>
  <si>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</si>
  <si>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</si>
  <si>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</si>
  <si>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</si>
  <si>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</si>
  <si>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</si>
  <si>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</si>
  <si>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</si>
  <si>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</si>
  <si>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</si>
  <si>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</si>
  <si>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</si>
  <si>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</si>
  <si>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</si>
  <si>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</si>
  <si>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</si>
  <si>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</si>
  <si>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</si>
  <si>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</si>
  <si>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</si>
  <si>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</si>
  <si>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</si>
  <si>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</si>
  <si>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</si>
  <si>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</si>
  <si>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</si>
  <si>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</si>
  <si>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</si>
  <si>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</si>
  <si>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</si>
  <si>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</si>
  <si>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</si>
  <si>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</si>
  <si>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</si>
  <si>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</si>
  <si>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</si>
  <si>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</si>
  <si>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</si>
  <si>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</si>
  <si>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</si>
  <si>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</si>
  <si>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</si>
  <si>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</si>
  <si>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</si>
  <si>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</si>
  <si>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</si>
  <si>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</si>
  <si>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</si>
  <si>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</si>
  <si>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</si>
  <si>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</si>
  <si>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</si>
  <si>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</si>
  <si>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</si>
  <si>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</si>
  <si>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</si>
  <si>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</si>
  <si>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</si>
  <si>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</si>
  <si>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</si>
  <si>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</si>
  <si>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</si>
  <si>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</si>
  <si>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</si>
  <si>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</si>
  <si>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</si>
  <si>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</si>
  <si>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</si>
  <si>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</si>
  <si>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</si>
  <si>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</si>
  <si>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</si>
  <si>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</si>
  <si>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</si>
  <si>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</si>
  <si>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</si>
  <si>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</si>
  <si>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</si>
  <si>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</si>
  <si>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</si>
  <si>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</si>
  <si>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</si>
  <si>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</si>
  <si>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</si>
  <si>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</si>
  <si>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</si>
  <si>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</si>
  <si>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</si>
  <si>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</si>
  <si>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</si>
  <si>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</si>
  <si>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</si>
  <si>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</si>
  <si>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</si>
  <si>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</si>
  <si>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</si>
  <si>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</si>
  <si>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</si>
  <si>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</si>
  <si>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</si>
  <si>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</si>
  <si>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</si>
  <si>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</si>
  <si>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</si>
  <si>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</si>
  <si>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</si>
  <si>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</si>
  <si>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</si>
  <si>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</si>
  <si>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</si>
  <si>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</si>
  <si>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</si>
  <si>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</si>
  <si>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</si>
  <si>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</si>
  <si>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</si>
  <si>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</si>
  <si>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</si>
  <si>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</si>
  <si>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</si>
  <si>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</si>
  <si>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</si>
  <si>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</si>
  <si>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</si>
  <si>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</si>
  <si>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</si>
  <si>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</si>
  <si>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</si>
  <si>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</si>
  <si>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</si>
  <si>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</si>
  <si>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</si>
  <si>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</si>
  <si>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</si>
  <si>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</si>
  <si>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</si>
  <si>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</si>
  <si>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</si>
  <si>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</si>
  <si>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</si>
  <si>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</si>
  <si>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</si>
  <si>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</si>
  <si>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</si>
  <si>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</si>
  <si>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</si>
  <si>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</si>
  <si>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</si>
  <si>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</si>
  <si>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</si>
  <si>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</si>
  <si>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</si>
  <si>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</si>
  <si>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</si>
  <si>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</si>
  <si>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</si>
  <si>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</si>
  <si>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</si>
  <si>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</si>
  <si>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</si>
  <si>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</si>
  <si>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</si>
  <si>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</si>
  <si>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</si>
  <si>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</si>
  <si>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</si>
  <si>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</si>
  <si>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</si>
  <si>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</si>
  <si>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</si>
  <si>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</si>
  <si>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</si>
  <si>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</si>
  <si>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</si>
  <si>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</si>
  <si>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</si>
  <si>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</si>
  <si>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</si>
  <si>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</si>
  <si>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</si>
  <si>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</si>
  <si>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</si>
  <si>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</si>
  <si>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</si>
  <si>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</si>
  <si>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</si>
  <si>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</si>
  <si>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</si>
  <si>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</si>
  <si>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</si>
  <si>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</si>
  <si>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</si>
  <si>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</si>
  <si>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</si>
  <si>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</si>
  <si>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</si>
  <si>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</si>
  <si>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</si>
  <si>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</si>
  <si>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</si>
  <si>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</si>
  <si>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</si>
  <si>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</si>
  <si>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</si>
  <si>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</si>
  <si>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</si>
  <si>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</si>
  <si>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</si>
  <si>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</si>
  <si>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</si>
  <si>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</si>
  <si>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</si>
  <si>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</si>
  <si>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</si>
  <si>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</si>
  <si>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</si>
  <si>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</si>
  <si>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</si>
  <si>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</si>
  <si>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</si>
  <si>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</si>
  <si>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</si>
  <si>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</si>
  <si>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</si>
  <si>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</si>
  <si>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</si>
  <si>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</si>
  <si>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</si>
  <si>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</si>
  <si>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</si>
  <si>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</si>
  <si>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</si>
  <si>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</si>
  <si>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</si>
  <si>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</si>
  <si>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</si>
  <si>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</si>
  <si>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</si>
  <si>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</si>
  <si>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</si>
  <si>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</si>
  <si>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</si>
  <si>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</si>
  <si>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</si>
  <si>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</si>
  <si>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</si>
  <si>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</si>
  <si>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</si>
  <si>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</si>
  <si>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</si>
  <si>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</si>
  <si>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</si>
  <si>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</si>
  <si>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</si>
  <si>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</si>
  <si>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</si>
  <si>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</si>
  <si>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</si>
  <si>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</si>
  <si>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</si>
  <si>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</si>
  <si>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</si>
  <si>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</si>
  <si>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</si>
  <si>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</si>
  <si>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</si>
  <si>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</si>
  <si>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</si>
  <si>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</si>
  <si>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</si>
  <si>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</si>
  <si>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</si>
  <si>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</si>
  <si>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</si>
  <si>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</si>
  <si>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</si>
  <si>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</si>
  <si>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</si>
  <si>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</si>
  <si>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</si>
  <si>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</si>
  <si>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</si>
  <si>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</si>
  <si>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</si>
  <si>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</si>
  <si>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</si>
  <si>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</si>
  <si>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</si>
  <si>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</si>
  <si>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</si>
  <si>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</si>
  <si>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</si>
  <si>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</si>
  <si>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</si>
  <si>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</si>
  <si>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</si>
  <si>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</si>
  <si>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</si>
  <si>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</si>
  <si>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</si>
  <si>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</si>
  <si>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</si>
  <si>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</si>
  <si>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</si>
  <si>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</si>
  <si>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</si>
  <si>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</si>
  <si>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</si>
  <si>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</si>
  <si>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</si>
  <si>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</si>
  <si>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</si>
  <si>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</si>
  <si>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</si>
  <si>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</si>
  <si>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</si>
  <si>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</si>
  <si>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</si>
  <si>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</si>
  <si>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</si>
  <si>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</si>
  <si>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</si>
  <si>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</si>
  <si>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</si>
  <si>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</si>
  <si>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</si>
  <si>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</si>
  <si>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</si>
  <si>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</si>
  <si>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</si>
  <si>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</si>
  <si>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</si>
  <si>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</si>
  <si>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</si>
  <si>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</si>
  <si>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</si>
  <si>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</si>
  <si>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</si>
  <si>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</si>
  <si>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</si>
  <si>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</si>
  <si>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</si>
  <si>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</si>
  <si>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</si>
  <si>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</si>
  <si>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</si>
  <si>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</si>
  <si>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</si>
  <si>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</si>
  <si>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</si>
  <si>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</si>
  <si>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</si>
  <si>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</si>
  <si>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</si>
  <si>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</si>
  <si>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</si>
  <si>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</si>
  <si>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</si>
  <si>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</si>
  <si>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</si>
  <si>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</si>
  <si>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</si>
  <si>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</si>
  <si>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</si>
  <si>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</si>
  <si>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</si>
  <si>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</si>
  <si>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</si>
  <si>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</si>
  <si>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</si>
  <si>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</si>
  <si>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</si>
  <si>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</si>
  <si>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</si>
  <si>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</si>
  <si>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</si>
  <si>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</si>
  <si>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</si>
  <si>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</si>
  <si>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</si>
  <si>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</si>
  <si>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</si>
  <si>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</si>
  <si>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</si>
  <si>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</si>
  <si>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</si>
  <si>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</si>
  <si>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</si>
  <si>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</si>
  <si>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</si>
  <si>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</si>
  <si>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</si>
  <si>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</si>
  <si>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</si>
  <si>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</si>
  <si>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</si>
  <si>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</si>
  <si>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</si>
  <si>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</si>
  <si>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</si>
  <si>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</si>
  <si>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</si>
  <si>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</si>
  <si>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</si>
  <si>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</si>
  <si>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</si>
  <si>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</si>
  <si>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</si>
  <si>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</si>
  <si>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</si>
  <si>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</si>
  <si>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</si>
  <si>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</si>
  <si>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</si>
  <si>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</si>
  <si>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</si>
  <si>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</si>
  <si>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</si>
  <si>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</si>
  <si>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</si>
  <si>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</si>
  <si>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</si>
  <si>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</si>
  <si>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</si>
  <si>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</si>
  <si>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</si>
  <si>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</si>
  <si>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</si>
  <si>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</si>
  <si>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</si>
  <si>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</si>
  <si>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</si>
  <si>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</si>
  <si>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</si>
  <si>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</si>
  <si>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</si>
  <si>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</si>
  <si>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</si>
  <si>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</si>
  <si>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</si>
  <si>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</si>
  <si>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</si>
  <si>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</si>
  <si>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</si>
  <si>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</si>
  <si>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</si>
  <si>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</si>
  <si>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</si>
  <si>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</si>
  <si>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</si>
  <si>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</si>
  <si>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</si>
  <si>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</si>
  <si>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</si>
  <si>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</si>
  <si>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</si>
  <si>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</si>
  <si>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</si>
  <si>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</si>
  <si>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</si>
  <si>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</si>
  <si>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</si>
  <si>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</si>
  <si>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</si>
  <si>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</si>
  <si>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</si>
  <si>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</si>
  <si>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</si>
  <si>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</si>
  <si>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</si>
  <si>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</si>
  <si>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</si>
  <si>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</si>
  <si>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</si>
  <si>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</si>
  <si>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</si>
  <si>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</si>
  <si>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</si>
  <si>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</si>
  <si>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</si>
  <si>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</si>
  <si>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</si>
  <si>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</si>
  <si>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</si>
  <si>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</si>
  <si>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</si>
  <si>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</si>
  <si>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</si>
  <si>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</si>
  <si>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</si>
  <si>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</si>
  <si>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</si>
  <si>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</si>
  <si>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</si>
  <si>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</si>
  <si>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</si>
  <si>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</si>
  <si>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</si>
  <si>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</si>
  <si>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</si>
  <si>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</si>
  <si>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</si>
  <si>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</si>
  <si>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</si>
  <si>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</si>
  <si>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</si>
  <si>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</si>
  <si>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</si>
  <si>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</si>
  <si>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</si>
  <si>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</si>
  <si>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</si>
  <si>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</si>
  <si>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</si>
  <si>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</si>
  <si>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</si>
  <si>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</si>
  <si>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</si>
  <si>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</si>
  <si>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</si>
  <si>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</si>
  <si>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</si>
  <si>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</si>
  <si>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</si>
  <si>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</si>
  <si>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</si>
  <si>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</si>
  <si>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</si>
  <si>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</si>
  <si>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</si>
  <si>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</si>
  <si>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</si>
  <si>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</si>
  <si>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</si>
  <si>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</si>
  <si>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</si>
  <si>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</si>
  <si>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</si>
  <si>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</si>
  <si>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</si>
  <si>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</si>
  <si>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</si>
  <si>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</si>
  <si>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</si>
  <si>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</si>
  <si>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</si>
  <si>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</si>
  <si>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</si>
  <si>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</si>
  <si>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</si>
  <si>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</si>
  <si>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</si>
  <si>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</si>
  <si>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</si>
  <si>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</si>
  <si>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</si>
  <si>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</si>
  <si>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</si>
  <si>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</si>
  <si>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</si>
  <si>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</si>
  <si>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</si>
  <si>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</si>
  <si>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</si>
  <si>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</si>
  <si>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</si>
  <si>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</si>
  <si>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</si>
  <si>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</si>
  <si>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</si>
  <si>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</si>
  <si>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</si>
  <si>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</si>
  <si>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</si>
  <si>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</si>
  <si>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</si>
  <si>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</si>
  <si>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</si>
  <si>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</si>
  <si>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</si>
  <si>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</si>
  <si>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</si>
  <si>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</si>
  <si>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</si>
  <si>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</si>
  <si>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</si>
  <si>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</si>
  <si>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</si>
  <si>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</si>
  <si>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</si>
  <si>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</si>
  <si>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</si>
  <si>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</si>
  <si>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</si>
  <si>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</si>
  <si>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</si>
  <si>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</si>
  <si>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</si>
  <si>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</si>
  <si>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</si>
  <si>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</si>
  <si>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</si>
  <si>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</si>
  <si>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</si>
  <si>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</si>
  <si>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</si>
  <si>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</si>
  <si>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</si>
  <si>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</si>
  <si>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</si>
  <si>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</si>
  <si>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</si>
  <si>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</si>
  <si>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</si>
  <si>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</si>
  <si>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</si>
  <si>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</si>
  <si>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</si>
  <si>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</si>
  <si>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</si>
  <si>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</si>
  <si>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</si>
  <si>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</si>
  <si>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</si>
  <si>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</si>
  <si>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</si>
  <si>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</si>
  <si>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</si>
  <si>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</si>
  <si>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</si>
  <si>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</si>
  <si>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</si>
  <si>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</si>
  <si>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</si>
  <si>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</si>
  <si>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</si>
  <si>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</si>
  <si>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</si>
  <si>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</si>
  <si>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</si>
  <si>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</si>
  <si>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</si>
  <si>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</si>
  <si>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</si>
  <si>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</si>
  <si>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</si>
  <si>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</si>
  <si>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</si>
  <si>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</si>
  <si>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</si>
  <si>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</si>
  <si>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</si>
  <si>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</si>
  <si>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</si>
  <si>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</si>
  <si>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</si>
  <si>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</si>
  <si>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</si>
  <si>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</si>
  <si>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</si>
  <si>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</si>
  <si>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</si>
  <si>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</si>
  <si>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</si>
  <si>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</si>
  <si>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</si>
  <si>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</si>
  <si>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</si>
  <si>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</si>
  <si>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</si>
  <si>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</si>
  <si>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</si>
  <si>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</si>
  <si>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</si>
  <si>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</si>
  <si>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</si>
  <si>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</si>
  <si>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</si>
  <si>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</si>
  <si>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</si>
  <si>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</si>
  <si>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</si>
  <si>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</si>
  <si>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</si>
  <si>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</si>
  <si>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</si>
  <si>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</si>
  <si>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</si>
  <si>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</si>
  <si>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</si>
  <si>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</si>
  <si>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</si>
  <si>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</si>
  <si>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</si>
  <si>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</si>
  <si>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</si>
  <si>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</si>
  <si>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</si>
  <si>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</si>
  <si>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</si>
  <si>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</si>
  <si>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</si>
  <si>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</si>
  <si>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</si>
  <si>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</si>
  <si>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</si>
  <si>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</si>
  <si>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</si>
  <si>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</si>
  <si>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</si>
  <si>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</si>
  <si>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</si>
  <si>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</si>
  <si>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</si>
  <si>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</si>
  <si>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</si>
  <si>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</si>
  <si>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</si>
  <si>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</si>
  <si>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</si>
  <si>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</si>
  <si>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</si>
  <si>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</si>
  <si>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</si>
  <si>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</si>
  <si>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</si>
  <si>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</si>
  <si>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</si>
  <si>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</si>
  <si>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</si>
  <si>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</si>
  <si>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</si>
  <si>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</si>
  <si>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</si>
  <si>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</si>
  <si>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</si>
  <si>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</si>
  <si>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</si>
  <si>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</si>
  <si>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</si>
  <si>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</si>
  <si>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</si>
  <si>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</si>
  <si>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</si>
  <si>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</si>
  <si>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</si>
  <si>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</si>
  <si>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</si>
  <si>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</si>
  <si>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</si>
  <si>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</si>
  <si>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</si>
  <si>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</si>
  <si>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</si>
  <si>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</si>
  <si>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</si>
  <si>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</si>
  <si>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</si>
  <si>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</si>
  <si>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</si>
  <si>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</si>
  <si>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</si>
  <si>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</si>
  <si>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</si>
  <si>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</si>
  <si>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</si>
  <si>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</si>
  <si>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</si>
  <si>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</si>
  <si>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</si>
  <si>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</si>
  <si>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</si>
  <si>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</si>
  <si>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</si>
  <si>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</si>
  <si>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</si>
  <si>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</si>
  <si>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</si>
  <si>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</si>
  <si>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</si>
  <si>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</si>
  <si>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</si>
  <si>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</si>
  <si>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</si>
  <si>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</si>
  <si>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</si>
  <si>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</si>
  <si>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</si>
  <si>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</si>
  <si>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</si>
  <si>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</si>
  <si>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</si>
  <si>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</si>
  <si>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</si>
  <si>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</si>
  <si>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</si>
  <si>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</si>
  <si>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</si>
  <si>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</si>
  <si>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</si>
  <si>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</si>
  <si>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</si>
  <si>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</si>
  <si>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</si>
  <si>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</si>
  <si>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</si>
  <si>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</si>
  <si>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</si>
  <si>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</si>
  <si>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</si>
  <si>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</si>
  <si>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</si>
  <si>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</si>
  <si>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</si>
  <si>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</si>
  <si>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</si>
  <si>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</si>
  <si>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</si>
  <si>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</si>
  <si>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</si>
  <si>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</si>
  <si>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</si>
  <si>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</si>
  <si>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</si>
  <si>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</si>
  <si>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</si>
  <si>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</si>
  <si>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</si>
  <si>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</si>
  <si>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</si>
  <si>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</si>
  <si>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</si>
  <si>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</si>
  <si>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</si>
  <si>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</si>
  <si>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</si>
  <si>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</si>
  <si>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</si>
  <si>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</si>
  <si>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</si>
  <si>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</si>
  <si>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</si>
  <si>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</si>
  <si>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</si>
  <si>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</si>
  <si>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</si>
  <si>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</si>
  <si>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</si>
  <si>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</si>
  <si>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</si>
  <si>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</si>
  <si>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</si>
  <si>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</si>
  <si>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</si>
  <si>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</si>
  <si>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</si>
  <si>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</si>
  <si>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</si>
  <si>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</si>
  <si>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</si>
  <si>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</si>
  <si>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</si>
  <si>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</si>
  <si>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</si>
  <si>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</si>
  <si>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</si>
  <si>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</si>
  <si>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</si>
  <si>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</si>
  <si>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</si>
  <si>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</si>
  <si>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</si>
  <si>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</si>
  <si>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</si>
  <si>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</si>
  <si>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</si>
  <si>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</si>
  <si>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</si>
  <si>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</si>
  <si>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</si>
  <si>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</si>
  <si>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</si>
  <si>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</si>
  <si>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</si>
  <si>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</si>
  <si>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</si>
  <si>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</si>
  <si>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</si>
  <si>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</si>
  <si>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</si>
  <si>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</si>
  <si>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</si>
  <si>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</si>
  <si>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</si>
  <si>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</si>
  <si>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</si>
  <si>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</si>
  <si>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</si>
  <si>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</si>
  <si>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</si>
  <si>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</si>
  <si>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</si>
  <si>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</si>
  <si>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</si>
  <si>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</si>
  <si>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</si>
  <si>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</si>
  <si>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</si>
  <si>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</si>
  <si>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</si>
  <si>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</si>
  <si>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</si>
  <si>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</si>
  <si>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</si>
  <si>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</si>
  <si>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</si>
  <si>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</si>
  <si>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</si>
  <si>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</si>
  <si>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</si>
  <si>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</si>
  <si>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</si>
  <si>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</si>
  <si>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</si>
  <si>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</si>
  <si>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</si>
  <si>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</si>
  <si>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</si>
  <si>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</si>
  <si>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</si>
  <si>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</si>
  <si>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</si>
  <si>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</si>
  <si>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</si>
  <si>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</si>
  <si>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</si>
  <si>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</si>
  <si>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</si>
  <si>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</si>
  <si>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</si>
  <si>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</si>
  <si>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</si>
  <si>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</si>
  <si>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</si>
  <si>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</si>
  <si>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</si>
  <si>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</si>
  <si>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</si>
  <si>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</si>
  <si>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</si>
  <si>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</si>
  <si>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</si>
  <si>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</si>
  <si>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</si>
  <si>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</si>
  <si>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</si>
  <si>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</si>
  <si>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</si>
  <si>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</si>
  <si>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</si>
  <si>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</si>
  <si>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</si>
  <si>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</si>
  <si>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</si>
  <si>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</si>
  <si>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</si>
  <si>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</si>
  <si>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</si>
  <si>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</si>
  <si>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</si>
  <si>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</si>
  <si>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</si>
  <si>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</si>
  <si>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</si>
  <si>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</si>
  <si>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</si>
  <si>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</si>
  <si>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</si>
  <si>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</si>
  <si>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</si>
  <si>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</si>
  <si>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</si>
  <si>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</si>
  <si>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</si>
  <si>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</si>
  <si>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</si>
  <si>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</si>
  <si>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</si>
  <si>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</si>
  <si>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</si>
  <si>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</si>
  <si>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</si>
  <si>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</si>
  <si>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</si>
  <si>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</si>
  <si>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</si>
  <si>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</si>
  <si>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</si>
  <si>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</si>
  <si>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</si>
  <si>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</si>
  <si>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</si>
  <si>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</si>
  <si>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</si>
  <si>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</si>
  <si>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</si>
  <si>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</si>
  <si>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</si>
  <si>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</si>
  <si>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</si>
  <si>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</si>
  <si>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</si>
  <si>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</si>
  <si>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</si>
  <si>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</si>
  <si>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</si>
  <si>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</si>
  <si>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</si>
  <si>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</si>
  <si>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</si>
  <si>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</si>
  <si>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</si>
  <si>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</si>
  <si>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</si>
  <si>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</si>
  <si>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</si>
  <si>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</si>
  <si>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</si>
  <si>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</si>
  <si>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</si>
  <si>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</si>
  <si>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</si>
  <si>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</si>
  <si>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</si>
  <si>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</si>
  <si>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</si>
  <si>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</si>
  <si>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</si>
  <si>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</si>
  <si>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</si>
  <si>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</si>
  <si>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</si>
  <si>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</si>
  <si>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</si>
  <si>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</si>
  <si>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</si>
  <si>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</si>
  <si>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</si>
  <si>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</si>
  <si>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</si>
  <si>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</si>
  <si>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</si>
  <si>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</si>
  <si>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</si>
  <si>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</si>
  <si>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</si>
  <si>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</si>
  <si>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</si>
  <si>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</si>
  <si>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</si>
  <si>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</si>
  <si>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</si>
  <si>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</si>
  <si>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</si>
  <si>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</si>
  <si>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</si>
  <si>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</si>
  <si>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</si>
  <si>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</si>
  <si>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</si>
  <si>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</si>
  <si>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</si>
  <si>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</si>
  <si>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</si>
  <si>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</si>
  <si>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</si>
  <si>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</si>
  <si>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</si>
  <si>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</si>
  <si>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</si>
  <si>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</si>
  <si>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</si>
  <si>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</si>
  <si>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</si>
  <si>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</si>
  <si>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</si>
  <si>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</si>
  <si>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</si>
  <si>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</si>
  <si>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</si>
  <si>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</si>
  <si>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</si>
  <si>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</si>
  <si>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</si>
  <si>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</si>
  <si>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</si>
  <si>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</si>
  <si>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</si>
  <si>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</si>
  <si>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</si>
  <si>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</si>
  <si>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</si>
  <si>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</si>
  <si>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</si>
  <si>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</si>
  <si>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</si>
  <si>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</si>
  <si>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</si>
  <si>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</si>
  <si>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</si>
  <si>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</si>
  <si>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</si>
  <si>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</si>
  <si>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</si>
  <si>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</si>
  <si>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</si>
  <si>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</si>
  <si>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</si>
  <si>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</si>
  <si>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</si>
  <si>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</si>
  <si>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</si>
  <si>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</si>
  <si>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</si>
  <si>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</si>
  <si>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</si>
  <si>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</si>
  <si>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</si>
  <si>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</si>
  <si>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</si>
  <si>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</si>
  <si>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</si>
  <si>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</si>
  <si>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</si>
  <si>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</si>
  <si>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</si>
  <si>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</si>
  <si>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</si>
  <si>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</si>
  <si>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</si>
  <si>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</si>
  <si>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</si>
  <si>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</si>
  <si>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</si>
  <si>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</si>
  <si>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</si>
  <si>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</si>
  <si>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</si>
  <si>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</si>
  <si>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</si>
  <si>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</si>
  <si>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</si>
  <si>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</si>
  <si>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</si>
  <si>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</si>
  <si>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</si>
  <si>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</si>
  <si>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</si>
  <si>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</si>
  <si>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</si>
  <si>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</si>
  <si>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</si>
  <si>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</si>
  <si>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</si>
  <si>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</si>
  <si>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</si>
  <si>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</si>
  <si>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</si>
  <si>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</si>
  <si>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</si>
  <si>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</si>
  <si>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</si>
  <si>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</si>
  <si>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</si>
  <si>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</si>
  <si>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</si>
  <si>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</si>
  <si>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</si>
  <si>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</si>
  <si>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</si>
  <si>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</si>
  <si>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</si>
  <si>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</si>
  <si>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</si>
  <si>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</si>
  <si>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</si>
  <si>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</si>
  <si>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</si>
  <si>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</si>
  <si>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</si>
  <si>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</si>
  <si>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</si>
  <si>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</si>
  <si>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</si>
  <si>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</si>
  <si>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</si>
  <si>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</si>
  <si>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</si>
  <si>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</si>
  <si>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</si>
  <si>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</si>
  <si>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</si>
  <si>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</si>
  <si>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</si>
  <si>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</si>
  <si>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</si>
  <si>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</si>
  <si>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</si>
  <si>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</si>
  <si>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</si>
  <si>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</si>
  <si>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</si>
  <si>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</si>
  <si>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</si>
  <si>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</si>
  <si>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</si>
  <si>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</si>
  <si>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</si>
  <si>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</si>
  <si>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</si>
  <si>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</si>
  <si>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</si>
  <si>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</si>
  <si>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</si>
  <si>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</si>
  <si>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</si>
  <si>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</si>
  <si>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</si>
  <si>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</si>
  <si>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</si>
  <si>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</si>
  <si>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</si>
  <si>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</si>
  <si>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</si>
  <si>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</si>
  <si>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</si>
  <si>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</si>
  <si>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</si>
  <si>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</si>
  <si>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</si>
  <si>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</si>
  <si>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</si>
  <si>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</si>
  <si>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</si>
  <si>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</si>
  <si>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</si>
  <si>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</si>
  <si>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</si>
  <si>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</si>
  <si>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</si>
  <si>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</si>
  <si>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</si>
  <si>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</si>
  <si>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</si>
  <si>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</si>
  <si>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</si>
  <si>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</si>
  <si>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</si>
  <si>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</si>
  <si>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</si>
  <si>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</si>
  <si>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</si>
  <si>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</si>
  <si>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</si>
  <si>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</si>
  <si>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</si>
  <si>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</si>
  <si>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</si>
  <si>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</si>
  <si>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</si>
  <si>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</si>
  <si>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</si>
  <si>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</si>
  <si>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</si>
  <si>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</si>
  <si>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</si>
  <si>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</si>
  <si>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</si>
  <si>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</si>
  <si>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</si>
  <si>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</si>
  <si>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</si>
  <si>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</si>
  <si>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</si>
  <si>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</si>
  <si>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</si>
  <si>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</si>
  <si>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</si>
  <si>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</si>
  <si>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</si>
  <si>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</si>
  <si>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</si>
  <si>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</si>
  <si>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</si>
  <si>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</si>
  <si>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</si>
  <si>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</si>
  <si>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</si>
  <si>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</si>
  <si>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</si>
  <si>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</si>
  <si>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</si>
  <si>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</si>
  <si>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</si>
  <si>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</si>
  <si>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</si>
  <si>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</si>
  <si>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</si>
  <si>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</si>
  <si>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</si>
  <si>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</si>
  <si>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</si>
  <si>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</si>
  <si>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</si>
  <si>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</si>
  <si>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</si>
  <si>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</si>
  <si>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</si>
  <si>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</si>
  <si>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</si>
  <si>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</si>
  <si>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</si>
  <si>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</si>
  <si>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</si>
  <si>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</si>
  <si>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</si>
  <si>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</si>
  <si>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</si>
  <si>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</si>
  <si>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</si>
  <si>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</si>
  <si>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</si>
  <si>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</si>
  <si>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</si>
  <si>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</si>
  <si>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</si>
  <si>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</si>
  <si>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</si>
  <si>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</si>
  <si>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</si>
  <si>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</si>
  <si>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</si>
  <si>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</si>
  <si>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</si>
  <si>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</si>
  <si>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</si>
  <si>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</si>
  <si>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</si>
  <si>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</si>
  <si>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</si>
  <si>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</si>
  <si>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</si>
  <si>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</si>
  <si>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</si>
  <si>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</si>
  <si>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</si>
  <si>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</si>
  <si>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</si>
  <si>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</si>
  <si>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</si>
  <si>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</si>
  <si>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</si>
  <si>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</si>
  <si>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</si>
  <si>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</si>
  <si>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</si>
  <si>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</si>
  <si>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</si>
  <si>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</si>
  <si>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</si>
  <si>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</si>
  <si>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</si>
  <si>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</si>
  <si>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</si>
  <si>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</si>
  <si>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</si>
  <si>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</si>
  <si>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</si>
  <si>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</si>
  <si>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</si>
  <si>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</si>
  <si>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</si>
  <si>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</si>
  <si>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</si>
  <si>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</si>
  <si>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</si>
  <si>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</si>
  <si>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</si>
  <si>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</si>
  <si>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</si>
  <si>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</si>
  <si>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</si>
  <si>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</si>
  <si>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</si>
  <si>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</si>
  <si>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</si>
  <si>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</si>
  <si>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</si>
  <si>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</si>
  <si>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</si>
  <si>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</si>
  <si>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</si>
  <si>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</si>
  <si>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</si>
  <si>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</si>
  <si>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</si>
  <si>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</si>
  <si>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</si>
  <si>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</si>
  <si>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</si>
  <si>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</si>
  <si>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</si>
  <si>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</si>
  <si>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</si>
  <si>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</si>
  <si>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</si>
  <si>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</si>
  <si>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</si>
  <si>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</si>
  <si>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</si>
  <si>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</si>
  <si>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</si>
  <si>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</si>
  <si>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</si>
  <si>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</si>
  <si>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</si>
  <si>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</si>
  <si>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</si>
  <si>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</si>
  <si>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</si>
  <si>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</si>
  <si>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</si>
  <si>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</si>
  <si>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</si>
  <si>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</si>
  <si>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</si>
  <si>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</si>
  <si>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</si>
  <si>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</si>
  <si>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</si>
  <si>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</si>
  <si>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</si>
  <si>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</si>
  <si>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</si>
  <si>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</si>
  <si>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</si>
  <si>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</si>
  <si>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</si>
  <si>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</si>
  <si>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</si>
  <si>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</si>
  <si>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</si>
  <si>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</si>
  <si>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</si>
  <si>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</si>
  <si>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</si>
  <si>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</si>
  <si>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</si>
  <si>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</si>
  <si>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</si>
  <si>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</si>
  <si>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</si>
  <si>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</si>
  <si>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</si>
  <si>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</si>
  <si>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</si>
  <si>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</si>
  <si>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</si>
  <si>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</si>
  <si>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</si>
  <si>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</si>
  <si>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</si>
  <si>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</si>
  <si>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</si>
  <si>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</si>
  <si>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</si>
  <si>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</si>
  <si>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</si>
  <si>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</si>
  <si>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</si>
  <si>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</si>
  <si>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</si>
  <si>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</si>
  <si>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</si>
  <si>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</si>
  <si>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</si>
  <si>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</si>
  <si>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</si>
  <si>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</si>
  <si>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</si>
  <si>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</si>
  <si>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</si>
  <si>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</si>
  <si>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</si>
  <si>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</si>
  <si>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</si>
  <si>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</si>
  <si>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</si>
  <si>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</si>
  <si>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</si>
  <si>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</si>
  <si>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</si>
  <si>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</si>
  <si>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</si>
  <si>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</si>
  <si>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</si>
  <si>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</si>
  <si>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</si>
  <si>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</si>
  <si>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</si>
  <si>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</si>
  <si>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</si>
  <si>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</si>
  <si>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</si>
  <si>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</si>
  <si>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</si>
  <si>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</si>
  <si>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</si>
  <si>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</si>
  <si>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</si>
  <si>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</si>
  <si>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</si>
  <si>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</si>
  <si>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</si>
  <si>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</si>
  <si>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</si>
  <si>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</si>
  <si>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</si>
  <si>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</si>
  <si>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</si>
  <si>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</si>
  <si>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</si>
  <si>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</si>
  <si>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</si>
  <si>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</si>
  <si>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</si>
  <si>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</si>
  <si>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</si>
  <si>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</si>
  <si>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</si>
  <si>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</si>
  <si>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</si>
  <si>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</si>
  <si>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</si>
  <si>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</si>
  <si>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</si>
  <si>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</si>
  <si>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</si>
  <si>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</si>
  <si>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</si>
  <si>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</si>
  <si>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</si>
  <si>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</si>
  <si>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</si>
  <si>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</si>
  <si>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</si>
  <si>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</si>
  <si>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</si>
  <si>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</si>
  <si>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</si>
  <si>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</si>
  <si>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</si>
  <si>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</si>
  <si>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</si>
  <si>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</si>
  <si>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</si>
  <si>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</si>
  <si>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</si>
  <si>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</si>
  <si>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</si>
  <si>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</si>
  <si>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</si>
  <si>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</si>
  <si>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</si>
  <si>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</si>
  <si>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</si>
  <si>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</si>
  <si>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</si>
  <si>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</si>
  <si>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</si>
  <si>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</si>
  <si>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</si>
  <si>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</si>
  <si>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</si>
  <si>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</si>
  <si>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</si>
  <si>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</si>
  <si>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</si>
  <si>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</si>
  <si>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</si>
  <si>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</si>
  <si>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</si>
  <si>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</si>
  <si>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</si>
  <si>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</si>
  <si>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</si>
  <si>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</si>
  <si>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</si>
  <si>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</si>
  <si>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</si>
  <si>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</si>
  <si>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</si>
  <si>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</si>
  <si>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</si>
  <si>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</si>
  <si>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</si>
  <si>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</si>
  <si>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</si>
  <si>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</si>
  <si>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</si>
  <si>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</si>
  <si>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</si>
  <si>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</si>
  <si>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</si>
  <si>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</si>
  <si>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</si>
  <si>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</si>
  <si>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</si>
  <si>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</si>
  <si>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</si>
  <si>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</si>
  <si>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</si>
  <si>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</si>
  <si>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</si>
  <si>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</si>
  <si>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</si>
  <si>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</si>
  <si>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</si>
  <si>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</si>
  <si>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</si>
  <si>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</si>
  <si>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</si>
  <si>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</si>
  <si>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</si>
  <si>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</si>
  <si>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</si>
  <si>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</si>
  <si>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</si>
  <si>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</si>
  <si>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</si>
  <si>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</si>
  <si>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</si>
  <si>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</si>
  <si>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</si>
  <si>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</si>
  <si>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</si>
  <si>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</si>
  <si>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</si>
  <si>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</si>
  <si>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</si>
  <si>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</si>
  <si>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</si>
  <si>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</si>
  <si>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</si>
  <si>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</si>
  <si>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</si>
  <si>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</si>
  <si>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</si>
  <si>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</si>
  <si>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</si>
  <si>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</si>
  <si>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</si>
  <si>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</si>
  <si>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</si>
  <si>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</si>
  <si>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</si>
  <si>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</si>
  <si>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</si>
  <si>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</si>
  <si>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</si>
  <si>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</si>
  <si>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</si>
  <si>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</si>
  <si>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</si>
  <si>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</si>
  <si>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</si>
  <si>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</si>
  <si>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</si>
  <si>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</si>
  <si>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</si>
  <si>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</si>
  <si>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</si>
  <si>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</si>
  <si>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</si>
  <si>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</si>
  <si>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</si>
  <si>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</si>
  <si>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</si>
  <si>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</si>
  <si>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</si>
  <si>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</si>
  <si>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</si>
  <si>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</si>
  <si>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</si>
  <si>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</si>
  <si>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</si>
  <si>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</si>
  <si>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</si>
  <si>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</si>
  <si>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</si>
  <si>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</si>
  <si>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</si>
  <si>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</si>
  <si>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</si>
  <si>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</si>
  <si>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</si>
  <si>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</si>
  <si>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</si>
  <si>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</si>
  <si>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</si>
  <si>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</si>
  <si>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</si>
  <si>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</si>
  <si>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</si>
  <si>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</si>
  <si>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</si>
  <si>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</si>
  <si>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</si>
  <si>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</si>
  <si>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</si>
  <si>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</si>
  <si>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</si>
  <si>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</si>
  <si>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</si>
  <si>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</si>
  <si>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</si>
  <si>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</si>
  <si>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</si>
  <si>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</si>
  <si>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</si>
  <si>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</si>
  <si>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</si>
  <si>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</si>
  <si>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</si>
  <si>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</si>
  <si>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</si>
  <si>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</si>
  <si>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</si>
  <si>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</si>
  <si>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</si>
  <si>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</si>
  <si>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</si>
  <si>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</si>
  <si>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</si>
  <si>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</si>
  <si>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</si>
  <si>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</si>
  <si>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</si>
  <si>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</si>
  <si>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</si>
  <si>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</si>
  <si>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</si>
  <si>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</si>
  <si>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</si>
  <si>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</si>
  <si>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</si>
  <si>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</si>
  <si>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</si>
  <si>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</si>
  <si>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</si>
  <si>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</si>
  <si>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</si>
  <si>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</si>
  <si>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</si>
  <si>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</si>
  <si>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</si>
  <si>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</si>
  <si>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</si>
  <si>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</si>
  <si>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</si>
  <si>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</si>
  <si>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</si>
  <si>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</si>
  <si>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</si>
  <si>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</si>
  <si>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</si>
  <si>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</si>
  <si>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</si>
  <si>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</si>
  <si>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</si>
  <si>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</si>
  <si>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</si>
  <si>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</si>
  <si>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</si>
  <si>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</si>
  <si>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</si>
  <si>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</si>
  <si>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</si>
  <si>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</si>
  <si>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</si>
  <si>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</si>
  <si>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</si>
  <si>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</si>
  <si>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</si>
  <si>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</si>
  <si>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</si>
  <si>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</si>
  <si>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</si>
  <si>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</si>
  <si>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</si>
  <si>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</si>
  <si>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</si>
  <si>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</si>
  <si>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</si>
  <si>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</si>
  <si>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</si>
  <si>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</si>
  <si>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</si>
  <si>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</si>
  <si>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</si>
  <si>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</si>
  <si>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</si>
  <si>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</si>
  <si>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</si>
  <si>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</si>
  <si>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</si>
  <si>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</si>
  <si>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</si>
  <si>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</si>
  <si>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</si>
  <si>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</si>
  <si>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</si>
  <si>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</si>
  <si>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</si>
  <si>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</si>
  <si>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</si>
  <si>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</si>
  <si>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</si>
  <si>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</si>
  <si>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</si>
  <si>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</si>
  <si>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</si>
  <si>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</si>
  <si>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</si>
  <si>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</si>
  <si>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</si>
  <si>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</si>
  <si>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</si>
  <si>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</si>
  <si>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</si>
  <si>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</si>
  <si>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</si>
  <si>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</si>
  <si>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</si>
  <si>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</si>
  <si>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</si>
  <si>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</si>
  <si>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</si>
  <si>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</si>
  <si>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</si>
  <si>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</si>
  <si>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</si>
  <si>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</si>
  <si>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</si>
  <si>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</si>
  <si>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</si>
  <si>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</si>
  <si>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</si>
  <si>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</si>
  <si>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</si>
  <si>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</si>
  <si>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</si>
  <si>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</si>
  <si>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</si>
  <si>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</si>
  <si>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</si>
  <si>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</si>
  <si>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</si>
  <si>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</si>
  <si>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</si>
  <si>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</si>
  <si>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</si>
  <si>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</si>
  <si>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</si>
  <si>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</si>
  <si>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</si>
  <si>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</si>
  <si>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</si>
  <si>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</si>
  <si>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</si>
  <si>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</si>
  <si>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</si>
  <si>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</si>
  <si>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</si>
  <si>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</si>
  <si>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</si>
  <si>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</si>
  <si>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</si>
  <si>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</si>
  <si>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</si>
  <si>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</si>
  <si>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</si>
  <si>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</si>
  <si>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</si>
  <si>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</si>
  <si>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</si>
  <si>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</si>
  <si>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</si>
  <si>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</si>
  <si>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</si>
  <si>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</si>
  <si>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</si>
  <si>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</si>
  <si>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</si>
  <si>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</si>
  <si>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</si>
  <si>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</si>
  <si>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</si>
  <si>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</si>
  <si>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</si>
  <si>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</si>
  <si>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</si>
  <si>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</si>
  <si>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</si>
  <si>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</si>
  <si>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</si>
  <si>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</si>
  <si>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</si>
  <si>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</si>
  <si>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</si>
  <si>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</si>
  <si>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</si>
  <si>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</si>
  <si>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</si>
  <si>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</si>
  <si>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</si>
  <si>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</si>
  <si>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</si>
  <si>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</si>
  <si>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</si>
  <si>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</si>
  <si>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</si>
  <si>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</si>
  <si>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</si>
  <si>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</si>
  <si>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</si>
  <si>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</si>
  <si>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</si>
  <si>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</si>
  <si>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</si>
  <si>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</si>
  <si>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</si>
  <si>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</si>
  <si>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</si>
  <si>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</si>
  <si>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</si>
  <si>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</si>
  <si>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</si>
  <si>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</si>
  <si>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</si>
  <si>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</si>
  <si>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</si>
  <si>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</si>
  <si>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</si>
  <si>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</si>
  <si>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</si>
  <si>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</si>
  <si>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</si>
  <si>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</si>
  <si>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</si>
  <si>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</si>
  <si>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</si>
  <si>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</si>
  <si>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</si>
  <si>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</si>
  <si>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</si>
  <si>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</si>
  <si>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</si>
  <si>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</si>
  <si>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</si>
  <si>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</si>
  <si>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</si>
  <si>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</si>
  <si>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</si>
  <si>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</si>
  <si>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</si>
  <si>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</si>
  <si>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</si>
  <si>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</si>
  <si>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</si>
  <si>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</si>
  <si>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</si>
  <si>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</si>
  <si>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</si>
  <si>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</si>
  <si>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</si>
  <si>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</si>
  <si>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</si>
  <si>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</si>
  <si>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</si>
  <si>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</si>
  <si>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</si>
  <si>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</si>
  <si>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</si>
  <si>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</si>
  <si>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</si>
  <si>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</si>
  <si>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</si>
  <si>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</si>
  <si>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</si>
  <si>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</si>
  <si>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</si>
  <si>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</si>
  <si>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</si>
  <si>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</si>
  <si>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</si>
  <si>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</si>
  <si>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</si>
  <si>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</si>
  <si>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</si>
  <si>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</si>
  <si>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</si>
  <si>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</si>
  <si>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</si>
  <si>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</si>
  <si>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</si>
  <si>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</si>
  <si>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</si>
  <si>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</si>
  <si>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</si>
  <si>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</si>
  <si>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</si>
  <si>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</si>
  <si>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</si>
  <si>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</si>
  <si>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</si>
  <si>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</si>
  <si>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</si>
  <si>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</si>
  <si>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</si>
  <si>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</si>
  <si>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</si>
  <si>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</si>
  <si>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</si>
  <si>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</si>
  <si>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</si>
  <si>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</si>
  <si>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</si>
  <si>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</si>
  <si>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</si>
  <si>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</si>
  <si>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</si>
  <si>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</si>
  <si>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</si>
  <si>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</si>
  <si>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</si>
  <si>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</si>
  <si>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</si>
  <si>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</si>
  <si>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</si>
  <si>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</si>
  <si>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</si>
  <si>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</si>
  <si>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</si>
  <si>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</si>
  <si>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</si>
  <si>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</si>
  <si>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</si>
  <si>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</si>
  <si>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</si>
  <si>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</si>
  <si>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</si>
  <si>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</si>
  <si>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</si>
  <si>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</si>
  <si>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</si>
  <si>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</si>
  <si>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</si>
  <si>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</si>
  <si>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</si>
  <si>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</si>
  <si>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</si>
  <si>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</si>
  <si>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</si>
  <si>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</si>
  <si>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</si>
  <si>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</si>
  <si>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</si>
  <si>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</si>
  <si>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</si>
  <si>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</si>
  <si>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</si>
  <si>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</si>
  <si>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</si>
  <si>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</si>
  <si>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</si>
  <si>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</si>
  <si>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</si>
  <si>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</si>
  <si>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</si>
  <si>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</si>
  <si>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</si>
  <si>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</si>
  <si>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</si>
  <si>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</si>
  <si>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</si>
  <si>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</si>
  <si>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</si>
  <si>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</si>
  <si>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</si>
  <si>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</si>
  <si>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</si>
  <si>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</si>
  <si>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</si>
  <si>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</si>
  <si>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</si>
  <si>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</si>
  <si>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</si>
  <si>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</si>
  <si>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</si>
  <si>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</si>
  <si>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</si>
  <si>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</si>
  <si>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</si>
  <si>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</si>
  <si>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</si>
  <si>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</si>
  <si>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</si>
  <si>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</si>
  <si>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</si>
  <si>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</si>
  <si>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</si>
  <si>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</si>
  <si>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</si>
  <si>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</si>
  <si>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</si>
  <si>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</si>
  <si>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</si>
  <si>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</si>
  <si>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</si>
  <si>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</si>
  <si>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</si>
  <si>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</si>
  <si>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</si>
  <si>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</si>
  <si>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</si>
  <si>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</si>
  <si>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</si>
  <si>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</si>
  <si>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</si>
  <si>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</si>
  <si>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</si>
  <si>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</si>
  <si>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</si>
  <si>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</si>
  <si>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</si>
  <si>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</si>
  <si>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</si>
  <si>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</si>
  <si>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</si>
  <si>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</si>
  <si>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</si>
  <si>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</si>
  <si>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</si>
  <si>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</si>
  <si>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</si>
  <si>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</si>
  <si>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</si>
  <si>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</si>
  <si>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</si>
  <si>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</si>
  <si>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</si>
  <si>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</si>
  <si>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</si>
  <si>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</si>
  <si>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</si>
  <si>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</si>
  <si>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</si>
  <si>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</si>
  <si>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</si>
  <si>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</si>
  <si>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</si>
  <si>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</si>
  <si>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</si>
  <si>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</si>
  <si>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</si>
  <si>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</si>
  <si>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</si>
  <si>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</si>
  <si>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</si>
  <si>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</si>
  <si>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</si>
  <si>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</si>
  <si>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</si>
  <si>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</si>
  <si>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</si>
  <si>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</si>
  <si>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</si>
  <si>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</si>
  <si>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</si>
  <si>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</si>
  <si>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</si>
  <si>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</si>
  <si>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</si>
  <si>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</si>
  <si>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</si>
  <si>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</si>
  <si>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</si>
  <si>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</si>
  <si>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</si>
  <si>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</si>
  <si>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</si>
  <si>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</si>
  <si>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</si>
  <si>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</si>
  <si>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</si>
  <si>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</si>
  <si>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</si>
  <si>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</si>
  <si>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</si>
  <si>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</si>
  <si>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</si>
  <si>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</si>
  <si>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</si>
  <si>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</si>
  <si>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</si>
  <si>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</si>
  <si>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</si>
  <si>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</si>
  <si>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</si>
  <si>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</si>
  <si>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</si>
  <si>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</si>
  <si>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</si>
  <si>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</si>
  <si>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</si>
  <si>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</si>
  <si>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</si>
  <si>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</si>
  <si>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</si>
  <si>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</si>
  <si>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</si>
  <si>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</si>
  <si>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</si>
  <si>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</si>
  <si>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</si>
  <si>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</si>
  <si>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</si>
  <si>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</si>
  <si>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</si>
  <si>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</si>
  <si>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</si>
  <si>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</si>
  <si>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</si>
  <si>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</si>
  <si>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</si>
  <si>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</si>
  <si>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</si>
  <si>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</si>
  <si>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</si>
  <si>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</si>
  <si>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</si>
  <si>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</si>
  <si>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</si>
  <si>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</si>
  <si>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</si>
  <si>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</si>
  <si>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</si>
  <si>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</si>
  <si>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</si>
  <si>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</si>
  <si>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</si>
  <si>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</si>
  <si>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</si>
  <si>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</si>
  <si>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</si>
  <si>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</si>
  <si>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</si>
  <si>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</si>
  <si>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</si>
  <si>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</si>
  <si>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</si>
  <si>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</si>
  <si>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</si>
  <si>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</si>
  <si>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</si>
  <si>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</si>
  <si>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</si>
  <si>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</si>
  <si>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</si>
  <si>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</si>
  <si>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</si>
  <si>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</si>
  <si>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</si>
  <si>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</si>
  <si>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</si>
  <si>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</si>
  <si>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</si>
  <si>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</si>
  <si>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</si>
  <si>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</si>
  <si>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</si>
  <si>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</si>
  <si>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</si>
  <si>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</si>
  <si>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</si>
  <si>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</si>
  <si>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</si>
  <si>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</si>
  <si>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</si>
  <si>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</si>
  <si>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</si>
  <si>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</si>
  <si>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</si>
  <si>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</si>
  <si>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</si>
  <si>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</si>
  <si>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</si>
  <si>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</si>
  <si>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</si>
  <si>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</si>
  <si>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</si>
  <si>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</si>
  <si>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</si>
  <si>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</si>
  <si>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</si>
  <si>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</si>
  <si>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</si>
  <si>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</si>
  <si>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</si>
  <si>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</si>
  <si>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</si>
  <si>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</si>
  <si>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</si>
  <si>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</si>
  <si>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</si>
  <si>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</si>
  <si>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</si>
  <si>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</si>
  <si>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</si>
  <si>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</si>
  <si>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</si>
  <si>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</si>
  <si>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</si>
  <si>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</si>
  <si>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</si>
  <si>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</si>
  <si>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</si>
  <si>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</si>
  <si>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</si>
  <si>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</si>
  <si>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</si>
  <si>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</si>
  <si>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</si>
  <si>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</si>
  <si>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</si>
  <si>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</si>
  <si>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</si>
  <si>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</si>
  <si>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</si>
  <si>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</si>
  <si>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</si>
  <si>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</si>
  <si>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</si>
  <si>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</si>
  <si>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</si>
  <si>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</si>
  <si>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</si>
  <si>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</si>
  <si>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</si>
  <si>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</si>
  <si>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</si>
  <si>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</si>
  <si>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</si>
  <si>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</si>
  <si>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</si>
  <si>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</si>
  <si>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</si>
  <si>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</si>
  <si>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</si>
  <si>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</si>
  <si>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</si>
  <si>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</si>
  <si>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</si>
  <si>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</si>
  <si>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</si>
  <si>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</si>
  <si>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</si>
  <si>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</si>
  <si>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</si>
  <si>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</si>
  <si>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</si>
  <si>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</si>
  <si>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</si>
  <si>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</si>
  <si>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</si>
  <si>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</si>
  <si>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</si>
  <si>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</si>
  <si>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</si>
  <si>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</si>
  <si>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</si>
  <si>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</si>
  <si>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</si>
  <si>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</si>
  <si>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</si>
  <si>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</si>
  <si>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</si>
  <si>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</si>
  <si>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</si>
  <si>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</si>
  <si>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</si>
  <si>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</si>
  <si>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</si>
  <si>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</si>
  <si>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</si>
  <si>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</si>
  <si>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</si>
  <si>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</si>
  <si>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</si>
  <si>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</si>
  <si>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</si>
  <si>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</si>
  <si>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</si>
  <si>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</si>
  <si>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</si>
  <si>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</si>
  <si>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</si>
  <si>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</si>
  <si>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</si>
  <si>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</si>
  <si>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</si>
  <si>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</si>
  <si>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</si>
  <si>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</si>
  <si>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</si>
  <si>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</si>
  <si>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</si>
  <si>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</si>
  <si>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</si>
  <si>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</si>
  <si>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</si>
  <si>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</si>
  <si>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</si>
  <si>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</si>
  <si>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</si>
  <si>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</si>
  <si>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</si>
  <si>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</si>
  <si>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</si>
  <si>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</si>
  <si>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</si>
  <si>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</si>
  <si>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</si>
  <si>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</si>
  <si>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</si>
  <si>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</si>
  <si>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</si>
  <si>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</si>
  <si>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</si>
  <si>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</si>
  <si>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</si>
  <si>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</si>
  <si>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</si>
  <si>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</si>
  <si>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</si>
  <si>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</si>
  <si>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</si>
  <si>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</si>
  <si>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</si>
  <si>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</si>
  <si>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</si>
  <si>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</si>
  <si>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</si>
  <si>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</si>
  <si>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</si>
  <si>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</si>
  <si>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</si>
  <si>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</si>
  <si>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</si>
  <si>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</si>
  <si>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</si>
  <si>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</si>
  <si>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</si>
  <si>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</si>
  <si>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</si>
  <si>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</si>
  <si>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</si>
  <si>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</si>
  <si>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</si>
  <si>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</si>
  <si>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</si>
  <si>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</si>
  <si>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</si>
  <si>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</si>
  <si>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</si>
  <si>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</si>
  <si>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</si>
  <si>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</si>
  <si>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</si>
  <si>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</si>
  <si>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</si>
  <si>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</si>
  <si>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</si>
  <si>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</si>
  <si>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</si>
  <si>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</si>
  <si>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</si>
  <si>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</si>
  <si>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</si>
  <si>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</si>
  <si>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</si>
  <si>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</si>
  <si>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</si>
  <si>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</si>
  <si>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</si>
  <si>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</si>
  <si>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</si>
  <si>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</si>
  <si>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</si>
  <si>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</si>
  <si>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</si>
  <si>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</si>
  <si>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</si>
  <si>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</si>
  <si>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</si>
  <si>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</si>
  <si>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</si>
  <si>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</si>
  <si>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</si>
  <si>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</si>
  <si>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</si>
  <si>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</si>
  <si>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</si>
  <si>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</si>
  <si>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</si>
  <si>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</si>
  <si>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</si>
  <si>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</si>
  <si>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</si>
  <si>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</si>
  <si>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</si>
  <si>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</si>
  <si>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</si>
  <si>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</si>
  <si>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</si>
  <si>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</si>
  <si>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</si>
  <si>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</si>
  <si>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</si>
  <si>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</si>
  <si>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</si>
  <si>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</si>
  <si>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</si>
  <si>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</si>
  <si>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</si>
  <si>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</si>
  <si>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</si>
  <si>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</si>
  <si>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</si>
  <si>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</si>
  <si>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</si>
  <si>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</si>
  <si>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</si>
  <si>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</si>
  <si>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</si>
  <si>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</si>
  <si>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</si>
  <si>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</si>
  <si>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</si>
  <si>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</si>
  <si>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</si>
  <si>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</si>
  <si>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</si>
  <si>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</si>
  <si>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</si>
  <si>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</si>
  <si>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</si>
  <si>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</si>
  <si>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</si>
  <si>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</si>
  <si>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</si>
  <si>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</si>
  <si>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</si>
  <si>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</si>
  <si>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</si>
  <si>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</si>
  <si>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</si>
  <si>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</si>
  <si>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</si>
  <si>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</si>
  <si>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</si>
  <si>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</si>
  <si>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</si>
  <si>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</si>
  <si>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</si>
  <si>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</si>
  <si>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</si>
  <si>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</si>
  <si>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</si>
  <si>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</si>
  <si>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</si>
  <si>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</si>
  <si>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</si>
  <si>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</si>
  <si>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</si>
  <si>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</si>
  <si>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</si>
  <si>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</si>
  <si>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</si>
  <si>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</si>
  <si>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</si>
  <si>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</si>
  <si>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</si>
  <si>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</si>
  <si>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</si>
  <si>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</si>
  <si>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</si>
  <si>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</si>
  <si>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</si>
  <si>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</si>
  <si>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</si>
  <si>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</si>
  <si>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</si>
  <si>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</si>
  <si>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</si>
  <si>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</si>
  <si>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</si>
  <si>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</si>
  <si>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</si>
  <si>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</si>
  <si>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</si>
  <si>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</si>
  <si>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</si>
  <si>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</si>
  <si>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</si>
  <si>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</si>
  <si>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</si>
  <si>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</si>
  <si>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</si>
  <si>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</si>
  <si>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</si>
  <si>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</si>
  <si>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</si>
  <si>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</si>
  <si>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</si>
  <si>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</si>
  <si>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</si>
  <si>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</si>
  <si>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</si>
  <si>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</si>
  <si>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</si>
  <si>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</si>
  <si>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</si>
  <si>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</si>
  <si>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</si>
  <si>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</si>
  <si>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</si>
  <si>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</si>
  <si>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</si>
  <si>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</si>
  <si>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</si>
  <si>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</si>
  <si>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</si>
  <si>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</si>
  <si>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</si>
  <si>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</si>
  <si>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</si>
  <si>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</si>
  <si>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</si>
  <si>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</si>
  <si>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</si>
  <si>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</si>
  <si>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</si>
  <si>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</si>
  <si>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</si>
  <si>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</si>
  <si>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</si>
  <si>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</si>
  <si>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</si>
  <si>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</si>
  <si>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</si>
  <si>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</si>
  <si>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</si>
  <si>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</si>
  <si>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</si>
  <si>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</si>
  <si>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</si>
  <si>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</si>
  <si>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</si>
  <si>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</si>
  <si>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</si>
  <si>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</si>
  <si>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</si>
  <si>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</si>
  <si>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</si>
  <si>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</si>
  <si>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</si>
  <si>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</si>
  <si>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</si>
  <si>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</si>
  <si>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</si>
  <si>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</si>
  <si>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</si>
  <si>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</si>
  <si>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</si>
  <si>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</si>
  <si>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</si>
  <si>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</si>
  <si>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</si>
  <si>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</si>
  <si>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</si>
  <si>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</si>
  <si>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</si>
  <si>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</si>
  <si>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</si>
  <si>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</si>
  <si>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</si>
  <si>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</si>
  <si>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</si>
  <si>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</si>
  <si>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</si>
  <si>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</si>
  <si>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</si>
  <si>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</si>
  <si>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</si>
  <si>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</si>
  <si>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</si>
  <si>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</si>
  <si>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</si>
  <si>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</si>
  <si>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</si>
  <si>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</si>
  <si>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</si>
  <si>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</si>
  <si>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</si>
  <si>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</si>
  <si>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</si>
  <si>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</si>
  <si>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</si>
  <si>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</si>
  <si>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</si>
  <si>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</si>
  <si>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</si>
  <si>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</si>
  <si>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</si>
  <si>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</si>
  <si>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</si>
  <si>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</si>
  <si>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</si>
  <si>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</si>
  <si>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</si>
  <si>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</si>
  <si>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</si>
  <si>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</si>
  <si>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</si>
  <si>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</si>
  <si>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</si>
  <si>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</si>
  <si>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</si>
  <si>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</si>
  <si>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</si>
  <si>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</si>
  <si>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</si>
  <si>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</si>
  <si>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</si>
  <si>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</si>
  <si>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</si>
  <si>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</si>
  <si>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</si>
  <si>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</si>
  <si>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</si>
  <si>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</si>
  <si>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</si>
  <si>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</si>
  <si>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</si>
  <si>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</si>
  <si>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</si>
  <si>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</si>
  <si>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</si>
  <si>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</si>
  <si>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</si>
  <si>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</si>
  <si>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</si>
  <si>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</si>
  <si>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</si>
  <si>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</si>
  <si>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</si>
  <si>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</si>
  <si>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</si>
  <si>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</si>
  <si>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</si>
  <si>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</si>
  <si>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</si>
  <si>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</si>
  <si>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</si>
  <si>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</si>
  <si>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</si>
  <si>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</si>
  <si>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</si>
  <si>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</si>
  <si>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</si>
  <si>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</si>
  <si>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</si>
  <si>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</si>
  <si>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</si>
  <si>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</si>
  <si>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</si>
  <si>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</si>
  <si>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</si>
  <si>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</si>
  <si>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</si>
  <si>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</si>
  <si>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</si>
  <si>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</si>
  <si>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</si>
  <si>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</si>
  <si>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</si>
  <si>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</si>
  <si>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</si>
  <si>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</si>
  <si>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</si>
  <si>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</si>
  <si>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</si>
  <si>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</si>
  <si>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</si>
  <si>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</si>
  <si>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</si>
  <si>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</si>
  <si>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</si>
  <si>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</si>
  <si>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</si>
  <si>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</si>
  <si>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</si>
  <si>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</si>
  <si>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</si>
  <si>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</si>
  <si>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</si>
  <si>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</si>
  <si>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</si>
  <si>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</si>
  <si>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</si>
  <si>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</si>
  <si>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</si>
  <si>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</si>
  <si>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</si>
  <si>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</si>
  <si>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</si>
  <si>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</si>
  <si>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</si>
  <si>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</si>
  <si>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</si>
  <si>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</si>
  <si>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</si>
  <si>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</si>
  <si>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</si>
  <si>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</si>
  <si>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</si>
  <si>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</si>
  <si>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</si>
  <si>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</si>
  <si>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</si>
  <si>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</si>
  <si>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</si>
  <si>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</si>
  <si>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</si>
  <si>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</si>
  <si>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</si>
  <si>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</si>
  <si>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</si>
  <si>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</si>
  <si>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</si>
  <si>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</si>
  <si>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</si>
  <si>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</si>
  <si>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</si>
  <si>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</si>
  <si>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</si>
  <si>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</si>
  <si>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</si>
  <si>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</si>
  <si>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</si>
  <si>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</si>
  <si>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</si>
  <si>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</si>
  <si>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</si>
  <si>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</si>
  <si>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</si>
  <si>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</si>
  <si>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</si>
  <si>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</si>
  <si>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</si>
  <si>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</si>
  <si>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</si>
  <si>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</si>
  <si>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</si>
  <si>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</si>
  <si>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</si>
  <si>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</si>
  <si>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</si>
  <si>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</si>
  <si>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</si>
  <si>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</si>
  <si>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</si>
  <si>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</si>
  <si>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</si>
  <si>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</si>
  <si>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</si>
  <si>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</si>
  <si>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</si>
  <si>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</si>
  <si>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</si>
  <si>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</si>
  <si>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</si>
  <si>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</si>
  <si>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</si>
  <si>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</si>
  <si>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</si>
  <si>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</si>
  <si>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</si>
  <si>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</si>
  <si>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</si>
  <si>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</si>
  <si>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</si>
  <si>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</si>
  <si>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</si>
  <si>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</si>
  <si>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</si>
  <si>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</si>
  <si>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</si>
  <si>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</si>
  <si>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</si>
  <si>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</si>
  <si>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</si>
  <si>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</si>
  <si>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</si>
  <si>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</si>
  <si>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</si>
  <si>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</si>
  <si>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</si>
  <si>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</si>
  <si>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</si>
  <si>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</si>
  <si>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</si>
  <si>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</si>
  <si>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</si>
  <si>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</si>
  <si>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</si>
  <si>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</si>
  <si>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</si>
  <si>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</si>
  <si>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</si>
  <si>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</si>
  <si>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</si>
  <si>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</si>
  <si>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</si>
  <si>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</si>
  <si>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</si>
  <si>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</si>
  <si>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</si>
  <si>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</si>
  <si>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</si>
  <si>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</si>
  <si>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</si>
  <si>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</si>
  <si>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</si>
  <si>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</si>
  <si>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</si>
  <si>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</si>
  <si>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</si>
  <si>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</si>
  <si>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</si>
  <si>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</si>
  <si>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</si>
  <si>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</si>
  <si>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</si>
  <si>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</si>
  <si>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</si>
  <si>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</si>
  <si>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</si>
  <si>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</si>
  <si>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</si>
  <si>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</si>
  <si>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</si>
  <si>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</si>
  <si>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</si>
  <si>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</si>
  <si>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</si>
  <si>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</si>
  <si>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</si>
  <si>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</si>
  <si>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</si>
  <si>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</si>
  <si>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</si>
  <si>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</si>
  <si>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</si>
  <si>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</si>
  <si>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</si>
  <si>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</si>
  <si>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</si>
  <si>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</si>
  <si>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</si>
  <si>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</si>
  <si>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</si>
  <si>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</si>
  <si>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</si>
  <si>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</si>
  <si>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</si>
  <si>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</si>
  <si>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</si>
  <si>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</si>
  <si>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</si>
  <si>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</si>
  <si>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</si>
  <si>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</si>
  <si>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</si>
  <si>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</si>
  <si>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</si>
  <si>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</si>
  <si>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</si>
  <si>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</si>
  <si>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</si>
  <si>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</si>
  <si>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</si>
  <si>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</si>
  <si>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</si>
  <si>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</si>
  <si>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</si>
  <si>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</si>
  <si>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</si>
  <si>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</si>
  <si>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</si>
  <si>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</si>
  <si>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</si>
  <si>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</si>
  <si>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</si>
  <si>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</si>
  <si>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</si>
  <si>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</si>
  <si>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</si>
  <si>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</si>
  <si>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</si>
  <si>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</si>
  <si>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</si>
  <si>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</si>
  <si>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</si>
  <si>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</si>
  <si>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</si>
  <si>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</si>
  <si>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</si>
  <si>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</si>
  <si>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</si>
  <si>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</si>
  <si>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</si>
  <si>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</si>
  <si>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</si>
  <si>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</si>
  <si>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</si>
  <si>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</si>
  <si>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</si>
  <si>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</si>
  <si>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</si>
  <si>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</si>
  <si>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</si>
  <si>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</si>
  <si>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</si>
  <si>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</si>
  <si>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</si>
  <si>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</si>
  <si>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</si>
  <si>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</si>
  <si>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</si>
  <si>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</si>
  <si>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</si>
  <si>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</si>
  <si>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</si>
  <si>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</si>
  <si>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</si>
  <si>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</si>
  <si>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</si>
  <si>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</si>
  <si>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</si>
  <si>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</si>
  <si>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</si>
  <si>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</si>
  <si>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</si>
  <si>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</si>
  <si>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</si>
  <si>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</si>
  <si>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</si>
  <si>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</si>
  <si>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</si>
  <si>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</si>
  <si>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</si>
  <si>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</si>
  <si>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</si>
  <si>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</si>
  <si>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</si>
  <si>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</si>
  <si>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</si>
  <si>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</si>
  <si>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</si>
  <si>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</si>
  <si>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</si>
  <si>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</si>
  <si>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</si>
  <si>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</si>
  <si>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</si>
  <si>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</si>
  <si>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</si>
  <si>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</si>
  <si>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</si>
  <si>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</si>
  <si>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</si>
  <si>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</si>
  <si>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</si>
  <si>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</si>
  <si>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</si>
  <si>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</si>
  <si>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</si>
  <si>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</si>
  <si>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</si>
  <si>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</si>
  <si>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</si>
  <si>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</si>
  <si>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</si>
  <si>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</si>
  <si>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</si>
  <si>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</si>
  <si>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</si>
  <si>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</si>
  <si>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</si>
  <si>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</si>
  <si>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</si>
  <si>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</si>
  <si>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</si>
  <si>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</si>
  <si>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</si>
  <si>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</si>
  <si>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</si>
  <si>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</si>
  <si>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</si>
  <si>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</si>
  <si>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</si>
  <si>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</si>
  <si>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</si>
  <si>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</si>
  <si>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</si>
  <si>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</si>
  <si>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</si>
  <si>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</si>
  <si>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</si>
  <si>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</si>
  <si>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</si>
  <si>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</si>
  <si>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</si>
  <si>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</si>
  <si>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</si>
  <si>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</si>
  <si>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</si>
  <si>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</si>
  <si>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</si>
  <si>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</si>
  <si>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</si>
  <si>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</si>
  <si>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</si>
  <si>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</si>
  <si>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</si>
  <si>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</si>
  <si>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</si>
  <si>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</si>
  <si>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</si>
  <si>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</si>
  <si>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</si>
  <si>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</si>
  <si>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</si>
  <si>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</si>
  <si>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</si>
  <si>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</si>
  <si>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</si>
  <si>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</si>
  <si>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</si>
  <si>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</si>
  <si>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</si>
  <si>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</si>
  <si>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</si>
  <si>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</si>
  <si>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</si>
  <si>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</si>
  <si>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</si>
  <si>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</si>
  <si>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</si>
  <si>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</si>
  <si>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</si>
  <si>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</si>
  <si>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</si>
  <si>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</si>
  <si>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</si>
  <si>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</si>
  <si>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</si>
  <si>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</si>
  <si>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</si>
  <si>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</si>
  <si>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</si>
  <si>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</si>
  <si>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</si>
  <si>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</si>
  <si>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</si>
  <si>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</si>
  <si>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</si>
  <si>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</si>
  <si>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</si>
  <si>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</si>
  <si>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</si>
  <si>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</si>
  <si>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</si>
  <si>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</si>
  <si>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</si>
  <si>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</si>
  <si>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</si>
  <si>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</si>
  <si>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</si>
  <si>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</si>
  <si>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</si>
  <si>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</si>
  <si>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</si>
  <si>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</si>
  <si>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</si>
  <si>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</si>
  <si>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</si>
  <si>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</si>
  <si>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</si>
  <si>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</si>
  <si>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</si>
  <si>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</si>
  <si>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</si>
  <si>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</si>
  <si>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</si>
  <si>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</si>
  <si>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</si>
  <si>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</si>
  <si>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</si>
  <si>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</si>
  <si>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</si>
  <si>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</si>
  <si>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</si>
  <si>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</si>
  <si>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</si>
  <si>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</si>
  <si>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</si>
  <si>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</si>
  <si>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</si>
  <si>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</si>
  <si>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</si>
  <si>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</si>
  <si>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</si>
  <si>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</si>
  <si>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</si>
  <si>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</si>
  <si>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</si>
  <si>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</si>
  <si>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</si>
  <si>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</si>
  <si>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</si>
  <si>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</si>
  <si>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</si>
  <si>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</si>
  <si>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</si>
  <si>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</si>
  <si>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</si>
  <si>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</si>
  <si>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</si>
  <si>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</si>
  <si>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</si>
  <si>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</si>
  <si>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</si>
  <si>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</si>
  <si>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</si>
  <si>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</si>
  <si>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</si>
  <si>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</si>
  <si>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</si>
  <si>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</si>
  <si>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</si>
  <si>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</si>
  <si>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</si>
  <si>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</si>
  <si>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</si>
  <si>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</si>
  <si>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</si>
  <si>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</si>
  <si>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</si>
  <si>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</si>
  <si>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</si>
  <si>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</si>
  <si>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</si>
  <si>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</si>
  <si>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</si>
  <si>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</si>
  <si>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</si>
  <si>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</si>
  <si>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</si>
  <si>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</si>
  <si>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</si>
  <si>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</si>
  <si>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</si>
  <si>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</si>
  <si>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</si>
  <si>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</si>
  <si>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</si>
  <si>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</si>
  <si>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</si>
  <si>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</si>
  <si>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</si>
  <si>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</si>
  <si>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</si>
  <si>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</si>
  <si>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</si>
  <si>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</si>
  <si>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</si>
  <si>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</si>
  <si>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</si>
  <si>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</si>
  <si>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</si>
  <si>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</si>
  <si>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</si>
  <si>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</si>
  <si>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</si>
  <si>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</si>
  <si>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</si>
  <si>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</si>
  <si>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</si>
  <si>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</si>
  <si>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</si>
  <si>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</si>
  <si>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</si>
  <si>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</si>
  <si>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</si>
  <si>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</si>
  <si>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</si>
  <si>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</si>
  <si>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</si>
  <si>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</si>
  <si>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</si>
  <si>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</si>
  <si>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</si>
  <si>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</si>
  <si>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</si>
  <si>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</si>
  <si>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</si>
  <si>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</si>
  <si>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</si>
  <si>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</si>
  <si>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</si>
  <si>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</si>
  <si>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</si>
  <si>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</si>
  <si>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</si>
  <si>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</si>
  <si>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</si>
  <si>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</si>
  <si>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</si>
  <si>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</si>
  <si>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</si>
  <si>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</si>
  <si>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</si>
  <si>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</si>
  <si>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</si>
  <si>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</si>
  <si>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</si>
  <si>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</si>
  <si>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</si>
  <si>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</si>
  <si>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</si>
  <si>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</si>
  <si>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</si>
  <si>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</si>
  <si>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</si>
  <si>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</si>
  <si>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</si>
  <si>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</si>
  <si>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</si>
  <si>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</si>
  <si>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</si>
  <si>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</si>
  <si>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</si>
  <si>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</si>
  <si>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</si>
  <si>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</si>
  <si>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</si>
  <si>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</si>
  <si>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</si>
  <si>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</si>
  <si>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</si>
  <si>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</si>
  <si>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</si>
  <si>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</si>
  <si>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</si>
  <si>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</si>
  <si>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</si>
  <si>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</si>
  <si>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</si>
  <si>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</si>
  <si>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</si>
  <si>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</si>
  <si>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</si>
  <si>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</si>
  <si>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</si>
  <si>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</si>
  <si>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</si>
  <si>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</si>
  <si>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</si>
  <si>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</si>
  <si>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</si>
  <si>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</si>
  <si>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</si>
  <si>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</si>
  <si>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</si>
  <si>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</si>
  <si>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</si>
  <si>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</si>
  <si>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</si>
  <si>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</si>
  <si>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</si>
  <si>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</si>
  <si>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</si>
  <si>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</si>
  <si>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</si>
  <si>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</si>
  <si>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</si>
  <si>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</si>
  <si>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</si>
  <si>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</si>
  <si>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</si>
  <si>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</si>
  <si>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</si>
  <si>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</si>
  <si>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</si>
  <si>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</si>
  <si>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</si>
  <si>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</si>
  <si>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</si>
  <si>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</si>
  <si>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</si>
  <si>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</si>
  <si>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</si>
  <si>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</si>
  <si>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</si>
  <si>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</si>
  <si>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</si>
  <si>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</si>
  <si>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</si>
  <si>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</si>
  <si>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</si>
  <si>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</si>
  <si>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</si>
  <si>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</si>
  <si>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</si>
  <si>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</si>
  <si>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</si>
  <si>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</si>
  <si>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</si>
  <si>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</si>
  <si>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</si>
  <si>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</si>
  <si>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</si>
  <si>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</si>
  <si>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</si>
  <si>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</si>
  <si>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</si>
  <si>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</si>
  <si>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</si>
  <si>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</si>
  <si>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</si>
  <si>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</si>
  <si>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</si>
  <si>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</si>
  <si>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</si>
  <si>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</si>
  <si>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</si>
  <si>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</si>
  <si>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</si>
  <si>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</si>
  <si>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</si>
  <si>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</si>
  <si>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</si>
  <si>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</si>
  <si>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</si>
  <si>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</si>
  <si>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</si>
  <si>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</si>
  <si>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</si>
  <si>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</si>
  <si>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</si>
  <si>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</si>
  <si>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</si>
  <si>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</si>
  <si>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</si>
  <si>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</si>
  <si>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</si>
  <si>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</si>
  <si>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</si>
  <si>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</si>
  <si>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</si>
  <si>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</si>
  <si>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</si>
  <si>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</si>
  <si>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</si>
  <si>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</si>
  <si>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</si>
  <si>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</si>
  <si>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</si>
  <si>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</si>
  <si>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</si>
  <si>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</si>
  <si>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</si>
  <si>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</si>
  <si>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</si>
  <si>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</si>
  <si>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</si>
  <si>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</si>
  <si>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</si>
  <si>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</si>
  <si>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</si>
  <si>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</si>
  <si>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</si>
  <si>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</si>
  <si>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</si>
  <si>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</si>
  <si>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</si>
  <si>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</si>
  <si>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</si>
  <si>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</si>
  <si>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</si>
  <si>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</si>
  <si>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</si>
  <si>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</si>
  <si>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</si>
  <si>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</si>
  <si>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</si>
  <si>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</si>
  <si>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</si>
  <si>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</si>
  <si>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</si>
  <si>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</si>
  <si>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</si>
  <si>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</si>
  <si>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</si>
  <si>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</si>
  <si>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</si>
  <si>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</si>
  <si>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</si>
  <si>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</si>
  <si>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</si>
  <si>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</si>
  <si>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</si>
  <si>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</si>
  <si>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</si>
  <si>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</si>
  <si>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</si>
  <si>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</si>
  <si>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</si>
  <si>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</si>
  <si>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</si>
  <si>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</si>
  <si>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</si>
  <si>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</si>
  <si>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</si>
  <si>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</si>
  <si>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</si>
  <si>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</si>
  <si>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</si>
  <si>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</si>
  <si>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</si>
  <si>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</si>
  <si>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</si>
  <si>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</si>
  <si>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</si>
  <si>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</si>
  <si>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</si>
  <si>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</si>
  <si>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</si>
  <si>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</si>
  <si>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</si>
  <si>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</si>
  <si>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</si>
  <si>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</si>
  <si>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</si>
  <si>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</si>
  <si>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</si>
  <si>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</si>
  <si>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</si>
  <si>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</si>
  <si>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</si>
  <si>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</si>
  <si>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</si>
  <si>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</si>
  <si>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</si>
  <si>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</si>
  <si>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</si>
  <si>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</si>
  <si>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</si>
  <si>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</si>
  <si>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</si>
  <si>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</si>
  <si>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</si>
  <si>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</si>
  <si>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</si>
  <si>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</si>
  <si>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</si>
  <si>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</si>
  <si>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</si>
  <si>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</si>
  <si>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</si>
  <si>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</si>
  <si>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</si>
  <si>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</si>
  <si>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</si>
  <si>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</si>
  <si>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</si>
  <si>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</si>
  <si>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</si>
  <si>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</si>
  <si>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</si>
  <si>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</si>
  <si>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</si>
  <si>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</si>
  <si>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</si>
  <si>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</si>
  <si>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</si>
  <si>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</si>
  <si>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</si>
  <si>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</si>
  <si>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</si>
  <si>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</si>
  <si>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</si>
  <si>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</si>
  <si>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</si>
  <si>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</si>
  <si>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</si>
  <si>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</si>
  <si>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</si>
  <si>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</si>
  <si>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</si>
  <si>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</si>
  <si>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</si>
  <si>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</si>
  <si>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</si>
  <si>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</si>
  <si>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</si>
  <si>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</si>
  <si>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</si>
  <si>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</si>
  <si>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</si>
  <si>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</si>
  <si>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</si>
  <si>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</si>
  <si>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</si>
  <si>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</si>
  <si>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</si>
  <si>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</si>
  <si>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</si>
  <si>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</si>
  <si>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</si>
  <si>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</si>
  <si>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</si>
  <si>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</si>
  <si>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</si>
  <si>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</si>
  <si>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</si>
  <si>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</si>
  <si>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</si>
  <si>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</si>
  <si>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</si>
  <si>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</si>
  <si>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</si>
  <si>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</si>
  <si>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</si>
  <si>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</si>
  <si>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</si>
  <si>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</si>
  <si>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</si>
  <si>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</si>
  <si>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</si>
  <si>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</si>
  <si>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</si>
  <si>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</si>
  <si>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</si>
  <si>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</si>
  <si>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</si>
  <si>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</si>
  <si>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</si>
  <si>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</si>
  <si>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</si>
  <si>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</si>
  <si>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</si>
  <si>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</si>
  <si>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</si>
  <si>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</si>
  <si>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</si>
  <si>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</si>
  <si>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</si>
  <si>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</si>
  <si>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</si>
  <si>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</si>
  <si>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</si>
  <si>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</si>
  <si>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</si>
  <si>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</si>
  <si>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</si>
  <si>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</si>
  <si>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</si>
  <si>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</si>
  <si>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</si>
  <si>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</si>
  <si>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</si>
  <si>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</si>
  <si>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</si>
  <si>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</si>
  <si>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</si>
  <si>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</si>
  <si>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</si>
  <si>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</si>
  <si>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</si>
  <si>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</si>
  <si>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</si>
  <si>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</si>
  <si>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</si>
  <si>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</si>
  <si>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</si>
  <si>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</si>
  <si>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</si>
  <si>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</si>
  <si>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</si>
  <si>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</si>
  <si>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</si>
  <si>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</si>
  <si>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</si>
  <si>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</si>
  <si>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</si>
  <si>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</si>
  <si>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</si>
  <si>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</si>
  <si>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</si>
  <si>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</si>
  <si>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</si>
  <si>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</si>
  <si>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</si>
  <si>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</si>
  <si>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</si>
  <si>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</si>
  <si>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</si>
  <si>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</si>
  <si>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</si>
  <si>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</si>
  <si>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</si>
  <si>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</si>
  <si>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</si>
  <si>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</si>
  <si>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</si>
  <si>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</si>
  <si>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</si>
  <si>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</si>
  <si>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</si>
  <si>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</si>
  <si>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</si>
  <si>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</si>
  <si>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</si>
  <si>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</si>
  <si>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</si>
  <si>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</si>
  <si>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</si>
  <si>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</si>
  <si>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</si>
  <si>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</si>
  <si>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</si>
  <si>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</si>
  <si>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</si>
  <si>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</si>
  <si>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</si>
  <si>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</si>
  <si>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</si>
  <si>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</si>
  <si>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</si>
  <si>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</si>
  <si>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</si>
  <si>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</si>
  <si>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</si>
  <si>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</si>
  <si>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</si>
  <si>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</si>
  <si>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</si>
  <si>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</si>
  <si>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</si>
  <si>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</si>
  <si>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</si>
  <si>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</si>
  <si>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</si>
  <si>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</si>
  <si>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</si>
  <si>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</si>
  <si>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</si>
  <si>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</si>
  <si>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</si>
  <si>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</si>
  <si>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</si>
  <si>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</si>
  <si>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</si>
  <si>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</si>
  <si>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</si>
  <si>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</si>
  <si>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</si>
  <si>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</si>
  <si>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</si>
  <si>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</si>
  <si>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</si>
  <si>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</si>
  <si>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</si>
  <si>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</si>
  <si>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</si>
  <si>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</si>
  <si>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</si>
  <si>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</si>
  <si>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</si>
  <si>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</si>
  <si>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</si>
  <si>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</si>
  <si>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</si>
  <si>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</si>
  <si>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</si>
  <si>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</si>
  <si>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</si>
  <si>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</si>
  <si>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</si>
  <si>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</si>
  <si>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</si>
  <si>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</si>
  <si>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</si>
  <si>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</si>
  <si>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</si>
  <si>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</si>
  <si>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</si>
  <si>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</si>
  <si>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</si>
  <si>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</si>
  <si>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</si>
  <si>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</si>
  <si>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</si>
  <si>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</si>
  <si>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</si>
  <si>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</si>
  <si>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</si>
  <si>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</si>
  <si>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</si>
  <si>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</si>
  <si>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</si>
  <si>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</si>
  <si>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</si>
  <si>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</si>
  <si>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</si>
  <si>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</si>
  <si>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</si>
  <si>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</si>
  <si>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</si>
  <si>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</si>
  <si>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</si>
  <si>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</si>
  <si>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</si>
  <si>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</si>
  <si>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</si>
  <si>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</si>
  <si>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</si>
  <si>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</si>
  <si>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</si>
  <si>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</si>
  <si>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</si>
  <si>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</si>
  <si>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</si>
  <si>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</si>
  <si>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</si>
  <si>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</si>
  <si>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</si>
  <si>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</si>
  <si>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</si>
  <si>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</si>
  <si>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</si>
  <si>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</si>
  <si>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</si>
  <si>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</si>
  <si>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</si>
  <si>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</si>
  <si>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</si>
  <si>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</si>
  <si>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</si>
  <si>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</si>
  <si>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</si>
  <si>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</si>
  <si>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</si>
  <si>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</si>
  <si>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</si>
  <si>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</si>
  <si>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</si>
  <si>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</si>
  <si>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</si>
  <si>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</si>
  <si>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</si>
  <si>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</si>
  <si>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</si>
  <si>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</si>
  <si>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</si>
  <si>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</si>
  <si>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</si>
  <si>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</si>
  <si>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</si>
  <si>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</si>
  <si>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</si>
  <si>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</si>
  <si>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</si>
  <si>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</si>
  <si>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</si>
  <si>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</si>
  <si>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</si>
  <si>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</si>
  <si>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</si>
  <si>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</si>
  <si>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</si>
  <si>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</si>
  <si>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</si>
  <si>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</si>
  <si>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</si>
  <si>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</si>
  <si>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</si>
  <si>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</si>
  <si>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</si>
  <si>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</si>
  <si>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</si>
  <si>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</si>
  <si>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</si>
  <si>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</si>
  <si>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</si>
  <si>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</si>
  <si>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</si>
  <si>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</si>
  <si>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</si>
  <si>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</si>
  <si>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</si>
  <si>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</si>
  <si>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</si>
  <si>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</si>
  <si>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</si>
  <si>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</si>
  <si>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</si>
  <si>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</si>
  <si>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</si>
  <si>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</si>
  <si>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</si>
  <si>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</si>
  <si>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</si>
  <si>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</si>
  <si>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</si>
  <si>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</si>
  <si>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</si>
  <si>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</si>
  <si>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</si>
  <si>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</si>
  <si>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</si>
  <si>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</si>
  <si>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</si>
  <si>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</si>
  <si>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</si>
  <si>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</si>
  <si>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</si>
  <si>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</si>
  <si>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</si>
  <si>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</si>
  <si>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</si>
  <si>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</si>
  <si>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</si>
  <si>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</si>
  <si>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</si>
  <si>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</si>
  <si>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</si>
  <si>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</si>
  <si>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</si>
  <si>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</si>
  <si>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</si>
  <si>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</si>
  <si>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</si>
  <si>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</si>
  <si>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</si>
  <si>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</si>
  <si>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</si>
  <si>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</si>
  <si>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</si>
  <si>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</si>
  <si>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</si>
  <si>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</si>
  <si>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</si>
  <si>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</si>
  <si>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</si>
  <si>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</si>
  <si>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</si>
  <si>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</si>
  <si>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</si>
  <si>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</si>
  <si>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</si>
  <si>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</si>
  <si>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</si>
  <si>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</si>
  <si>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</si>
  <si>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</si>
  <si>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</si>
  <si>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</si>
  <si>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</si>
  <si>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</si>
  <si>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</si>
  <si>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</si>
  <si>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</si>
  <si>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</si>
  <si>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</si>
  <si>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</si>
  <si>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</si>
  <si>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</si>
  <si>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</si>
  <si>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</si>
  <si>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</si>
  <si>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</si>
  <si>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</si>
  <si>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</si>
  <si>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</si>
  <si>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</si>
  <si>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</si>
  <si>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</si>
  <si>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</si>
  <si>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</si>
  <si>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</si>
  <si>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</si>
  <si>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</si>
  <si>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</si>
  <si>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</si>
  <si>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</si>
  <si>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</si>
  <si>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</si>
  <si>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</si>
  <si>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</si>
  <si>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</si>
  <si>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</si>
  <si>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</si>
  <si>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</si>
  <si>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</si>
  <si>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</si>
  <si>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</si>
  <si>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</si>
  <si>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</si>
  <si>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</si>
  <si>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</si>
  <si>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</si>
  <si>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</si>
  <si>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</si>
  <si>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</si>
  <si>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</si>
  <si>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</si>
  <si>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</si>
  <si>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</si>
  <si>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</si>
  <si>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</si>
  <si>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</si>
  <si>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</si>
  <si>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</si>
  <si>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</si>
  <si>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</si>
  <si>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</si>
  <si>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</si>
  <si>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</si>
  <si>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</si>
  <si>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</si>
  <si>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</si>
  <si>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</si>
  <si>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</si>
  <si>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</si>
  <si>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</si>
  <si>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</si>
  <si>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</si>
  <si>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</si>
  <si>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</si>
  <si>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</si>
  <si>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</si>
  <si>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</si>
  <si>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</si>
  <si>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</si>
  <si>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</si>
  <si>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</si>
  <si>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</si>
  <si>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</si>
  <si>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</si>
  <si>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</si>
  <si>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</si>
  <si>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</si>
  <si>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</si>
  <si>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</si>
  <si>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</si>
  <si>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</si>
  <si>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</si>
  <si>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</si>
  <si>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</si>
  <si>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</si>
  <si>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</si>
  <si>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</si>
  <si>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</si>
  <si>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</si>
  <si>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</si>
  <si>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</si>
  <si>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</si>
  <si>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</si>
  <si>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</si>
  <si>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</si>
  <si>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</si>
  <si>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</si>
  <si>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</si>
  <si>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</si>
  <si>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</si>
  <si>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</si>
  <si>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</si>
  <si>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</si>
  <si>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</si>
  <si>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</si>
  <si>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</si>
  <si>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</si>
  <si>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</si>
  <si>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</si>
  <si>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</si>
  <si>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</si>
  <si>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</si>
  <si>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</si>
  <si>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</si>
  <si>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</si>
  <si>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</si>
  <si>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</si>
  <si>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</si>
  <si>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</si>
  <si>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</si>
  <si>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</si>
  <si>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</si>
  <si>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</si>
  <si>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</si>
  <si>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</si>
  <si>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</si>
  <si>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</si>
  <si>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</si>
  <si>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</si>
  <si>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</si>
  <si>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</si>
  <si>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</si>
  <si>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</si>
  <si>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</si>
  <si>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</si>
  <si>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</si>
  <si>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</si>
  <si>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</si>
  <si>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</si>
  <si>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</si>
  <si>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</si>
  <si>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</si>
  <si>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</si>
  <si>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</si>
  <si>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</si>
  <si>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</si>
  <si>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</si>
  <si>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</si>
  <si>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</si>
  <si>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</si>
  <si>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</si>
  <si>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</si>
  <si>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</si>
  <si>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</si>
  <si>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</si>
  <si>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</si>
  <si>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</si>
  <si>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</si>
  <si>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</si>
  <si>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</si>
  <si>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</si>
  <si>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</si>
  <si>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</si>
  <si>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</si>
  <si>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</si>
  <si>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</si>
  <si>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</si>
  <si>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</si>
  <si>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</si>
  <si>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</si>
  <si>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</si>
  <si>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</si>
  <si>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</si>
  <si>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</si>
  <si>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</si>
  <si>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</si>
  <si>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</si>
  <si>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</si>
  <si>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</si>
  <si>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</si>
  <si>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</si>
  <si>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</si>
  <si>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</si>
  <si>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</si>
  <si>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</si>
  <si>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</si>
  <si>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</si>
  <si>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</si>
  <si>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</si>
  <si>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</si>
  <si>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</si>
  <si>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</si>
  <si>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</si>
  <si>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</si>
  <si>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</si>
  <si>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</si>
  <si>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</si>
  <si>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</si>
  <si>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</si>
  <si>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</si>
  <si>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</si>
  <si>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</si>
  <si>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</si>
  <si>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</si>
  <si>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</si>
  <si>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</si>
  <si>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</si>
  <si>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</si>
  <si>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</si>
  <si>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</si>
  <si>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</si>
  <si>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</si>
  <si>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</si>
  <si>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</si>
  <si>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</si>
  <si>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</si>
  <si>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</si>
  <si>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</si>
  <si>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</si>
  <si>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</si>
  <si>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</si>
  <si>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</si>
  <si>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</si>
  <si>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</si>
  <si>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</si>
  <si>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</si>
  <si>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</si>
  <si>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</si>
  <si>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</si>
  <si>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</si>
  <si>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</si>
  <si>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</si>
  <si>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</si>
  <si>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</si>
  <si>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</si>
  <si>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</si>
  <si>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</si>
  <si>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</si>
  <si>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</si>
  <si>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</si>
  <si>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</si>
  <si>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</si>
  <si>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</si>
  <si>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</si>
  <si>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</si>
  <si>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</si>
  <si>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</si>
  <si>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</si>
  <si>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</si>
  <si>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</si>
  <si>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</si>
  <si>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</si>
  <si>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</si>
  <si>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</si>
  <si>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</si>
  <si>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</si>
  <si>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</si>
  <si>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</si>
  <si>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</si>
  <si>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</si>
  <si>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</si>
  <si>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</si>
  <si>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</si>
  <si>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</si>
  <si>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</si>
  <si>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</si>
  <si>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</si>
  <si>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</si>
  <si>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</si>
  <si>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</si>
  <si>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</si>
  <si>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</si>
  <si>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</si>
  <si>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</si>
  <si>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</si>
  <si>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</si>
  <si>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</si>
  <si>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</si>
  <si>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</si>
  <si>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</si>
  <si>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</si>
  <si>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</si>
  <si>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</si>
  <si>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</si>
  <si>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</si>
  <si>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</si>
  <si>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</si>
  <si>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</si>
  <si>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</si>
  <si>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</si>
  <si>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</si>
  <si>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</si>
  <si>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</si>
  <si>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</si>
  <si>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</si>
  <si>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</si>
  <si>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</si>
  <si>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</si>
  <si>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</si>
  <si>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</si>
  <si>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</si>
  <si>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</si>
  <si>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</si>
  <si>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</si>
  <si>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</si>
  <si>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</si>
  <si>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</si>
  <si>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</si>
  <si>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</si>
  <si>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</si>
  <si>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</si>
  <si>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</si>
  <si>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</si>
  <si>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</si>
  <si>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</si>
  <si>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</si>
  <si>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</si>
  <si>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</si>
  <si>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</si>
  <si>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</si>
  <si>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</si>
  <si>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</si>
  <si>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</si>
  <si>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</si>
  <si>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</si>
  <si>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</si>
  <si>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</si>
  <si>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</si>
  <si>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</si>
  <si>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</si>
  <si>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</si>
  <si>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</si>
  <si>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</si>
  <si>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</si>
  <si>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</si>
  <si>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</si>
  <si>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</si>
  <si>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</si>
  <si>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</si>
  <si>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</si>
  <si>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</si>
  <si>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</si>
  <si>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</si>
  <si>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</si>
  <si>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</si>
  <si>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</si>
  <si>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</si>
  <si>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</si>
  <si>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</si>
  <si>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</si>
  <si>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</si>
  <si>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</si>
  <si>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</si>
  <si>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</si>
  <si>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</si>
  <si>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</si>
  <si>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</si>
  <si>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</si>
  <si>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</si>
  <si>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</si>
  <si>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</si>
  <si>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</si>
  <si>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</si>
  <si>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</si>
  <si>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</si>
  <si>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</si>
  <si>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</si>
  <si>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</si>
  <si>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</si>
  <si>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</si>
  <si>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</si>
  <si>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</si>
  <si>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</si>
  <si>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</si>
  <si>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</si>
  <si>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</si>
  <si>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</si>
  <si>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</si>
  <si>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</si>
  <si>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</si>
  <si>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</si>
  <si>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</si>
  <si>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</si>
  <si>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</si>
  <si>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</si>
  <si>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</si>
  <si>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</si>
  <si>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</si>
  <si>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</si>
  <si>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</si>
  <si>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</si>
  <si>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</si>
  <si>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</si>
  <si>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</si>
  <si>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</si>
  <si>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</si>
  <si>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</si>
  <si>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</si>
  <si>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</si>
  <si>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</si>
  <si>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</si>
  <si>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</si>
  <si>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</si>
  <si>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</si>
  <si>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</si>
  <si>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</si>
  <si>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</si>
  <si>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</si>
  <si>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</si>
  <si>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</si>
  <si>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</si>
  <si>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</si>
  <si>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</si>
  <si>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</si>
  <si>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</si>
  <si>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</si>
  <si>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</si>
  <si>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</si>
  <si>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</si>
  <si>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</si>
  <si>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</si>
  <si>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</si>
  <si>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</si>
  <si>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</si>
  <si>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</si>
  <si>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</si>
  <si>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</si>
  <si>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</si>
  <si>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</si>
  <si>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</si>
  <si>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</si>
  <si>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</si>
  <si>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</si>
  <si>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</si>
  <si>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</si>
  <si>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</si>
  <si>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</si>
  <si>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</si>
  <si>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</si>
  <si>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</si>
  <si>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</si>
  <si>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</si>
  <si>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</si>
  <si>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</si>
  <si>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</si>
  <si>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</si>
  <si>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</si>
  <si>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</si>
  <si>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</si>
  <si>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</si>
  <si>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</si>
  <si>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</si>
  <si>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</si>
  <si>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</si>
  <si>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</si>
  <si>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</si>
  <si>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</si>
  <si>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</si>
  <si>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</si>
  <si>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</si>
  <si>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</si>
  <si>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</si>
  <si>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</si>
  <si>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</si>
  <si>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</si>
  <si>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</si>
  <si>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</si>
  <si>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</si>
  <si>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</si>
  <si>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</si>
  <si>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</si>
  <si>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</si>
  <si>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</si>
  <si>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</si>
  <si>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</si>
  <si>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</si>
  <si>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</si>
  <si>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</si>
  <si>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</si>
  <si>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</si>
  <si>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</si>
  <si>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</si>
  <si>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</si>
  <si>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</si>
  <si>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</si>
  <si>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</si>
  <si>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</si>
  <si>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</si>
  <si>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</si>
  <si>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</si>
  <si>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</si>
  <si>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</si>
  <si>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</si>
  <si>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</si>
  <si>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</si>
  <si>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</si>
  <si>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</si>
  <si>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</si>
  <si>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</si>
  <si>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</si>
  <si>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</si>
  <si>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</si>
  <si>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</si>
  <si>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</si>
  <si>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</si>
  <si>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</si>
  <si>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</si>
  <si>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</si>
  <si>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</si>
  <si>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</si>
  <si>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</si>
  <si>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87455338</t>
  </si>
  <si>
    <t>2008002211</t>
  </si>
  <si>
    <t>200801001</t>
  </si>
  <si>
    <t>1082035000981</t>
  </si>
  <si>
    <t>Муниципальное бюджетное общеобразовательное учреждение "Новосолкушинская средняя общеобразовательная школа"</t>
  </si>
  <si>
    <t>366126, Чеченская Республика, Наурский муниципальный район, с.Новое Солкушино, ул.Школьная,3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</si>
</sst>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0" workbookViewId="0">
      <selection activeCell="Q38" sqref="Q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7" t="s">
        <v>8770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1" t="s">
        <v>8771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40" t="s">
        <v>10052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2"/>
    </row>
    <row r="16" spans="1:87" ht="15" customHeight="1" x14ac:dyDescent="0.2"/>
    <row r="17" spans="1:84" ht="15" hidden="1" customHeight="1" thickBot="1" x14ac:dyDescent="0.25">
      <c r="H17" s="131" t="s">
        <v>11101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3"/>
    </row>
    <row r="18" spans="1:84" ht="15" customHeight="1" thickBot="1" x14ac:dyDescent="0.25"/>
    <row r="19" spans="1:84" ht="30" customHeight="1" x14ac:dyDescent="0.2">
      <c r="K19" s="122" t="s">
        <v>11036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4"/>
      <c r="CD19" s="2"/>
      <c r="CE19" s="2"/>
      <c r="CF19" s="2"/>
    </row>
    <row r="20" spans="1:84" s="6" customFormat="1" ht="15" customHeight="1" x14ac:dyDescent="0.2">
      <c r="I20" s="7"/>
      <c r="K20" s="125"/>
      <c r="L20" s="126"/>
      <c r="M20" s="126"/>
      <c r="N20" s="126" t="s">
        <v>11102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>
        <v>2021</v>
      </c>
      <c r="AN20" s="127"/>
      <c r="AO20" s="127"/>
      <c r="AP20" s="81" t="s">
        <v>11103</v>
      </c>
      <c r="AQ20" s="128">
        <f>year+1</f>
        <v>2022</v>
      </c>
      <c r="AR20" s="128"/>
      <c r="AS20" s="128"/>
      <c r="AT20" s="129" t="s">
        <v>11104</v>
      </c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30"/>
      <c r="BV20" s="4"/>
    </row>
    <row r="21" spans="1:84" s="6" customFormat="1" ht="15" customHeight="1" thickBot="1" x14ac:dyDescent="0.25">
      <c r="I21" s="7"/>
      <c r="K21" s="149" t="s">
        <v>4742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2021</v>
      </c>
      <c r="AW21" s="154"/>
      <c r="AX21" s="154"/>
      <c r="AY21" s="147" t="s">
        <v>4741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1" t="s">
        <v>11105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3"/>
      <c r="AY23" s="131" t="s">
        <v>11106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3"/>
      <c r="BQ23" s="134" t="s">
        <v>11107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6"/>
      <c r="CD23" s="8"/>
      <c r="CE23" s="8"/>
      <c r="CF23" s="9"/>
    </row>
    <row r="24" spans="1:84" ht="45" customHeight="1" x14ac:dyDescent="0.2">
      <c r="A24" s="116" t="s">
        <v>8724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3448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1"/>
      <c r="BM25" s="112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9711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4738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1" t="s">
        <v>4737</v>
      </c>
      <c r="BT27" s="132"/>
      <c r="BU27" s="132"/>
      <c r="BV27" s="132"/>
      <c r="BW27" s="132"/>
      <c r="BX27" s="132"/>
      <c r="BY27" s="132"/>
      <c r="BZ27" s="132"/>
      <c r="CA27" s="13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3" t="s">
        <v>11108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 t="s">
        <v>11238</v>
      </c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</row>
    <row r="30" spans="1:84" ht="27" customHeight="1" thickBot="1" x14ac:dyDescent="0.25">
      <c r="A30" s="143" t="s">
        <v>11109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65"/>
      <c r="R30" s="165"/>
      <c r="S30" s="165"/>
      <c r="T30" s="165"/>
      <c r="U30" s="165"/>
      <c r="V30" s="165"/>
      <c r="W30" s="165"/>
      <c r="X30" s="166" t="s">
        <v>11239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11234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11235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11236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11237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2" sqref="P32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1</v>
      </c>
      <c r="Q25" s="32"/>
    </row>
    <row r="26" spans="1:17" ht="25.5" x14ac:dyDescent="0.2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0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Q29" sqref="Q29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</f>
        <v>491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175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3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3</v>
      </c>
      <c r="Q31" s="84"/>
      <c r="R31" s="84"/>
      <c r="S31" s="84"/>
      <c r="T31" s="84"/>
      <c r="U31" s="84"/>
      <c r="V31" s="84"/>
    </row>
    <row r="32" spans="1:22" ht="15.75" x14ac:dyDescent="0.2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217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0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/>
      <c r="R34" s="84"/>
      <c r="S34" s="84"/>
      <c r="T34" s="84"/>
      <c r="U34" s="84"/>
      <c r="V34" s="84"/>
    </row>
    <row r="35" spans="1:22" ht="15.75" x14ac:dyDescent="0.2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/>
      <c r="R35" s="84"/>
      <c r="S35" s="84"/>
      <c r="T35" s="84"/>
      <c r="U35" s="84"/>
      <c r="V35" s="84"/>
    </row>
    <row r="36" spans="1:22" ht="15.75" x14ac:dyDescent="0.2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/>
      <c r="R36" s="84"/>
      <c r="S36" s="84"/>
      <c r="T36" s="84"/>
      <c r="U36" s="84"/>
      <c r="V36" s="84"/>
    </row>
    <row r="37" spans="1:22" ht="15.75" x14ac:dyDescent="0.2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/>
      <c r="R37" s="84"/>
      <c r="S37" s="84"/>
      <c r="T37" s="84"/>
      <c r="U37" s="84"/>
      <c r="V37" s="84"/>
    </row>
    <row r="38" spans="1:22" ht="15.75" x14ac:dyDescent="0.2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/>
      <c r="R38" s="84"/>
      <c r="S38" s="84"/>
      <c r="T38" s="84"/>
      <c r="U38" s="84"/>
      <c r="V38" s="84"/>
    </row>
    <row r="39" spans="1:22" ht="15.75" x14ac:dyDescent="0.2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/>
      <c r="R39" s="84"/>
      <c r="S39" s="84"/>
      <c r="T39" s="84"/>
      <c r="U39" s="84"/>
      <c r="V39" s="84"/>
    </row>
    <row r="40" spans="1:22" ht="15.75" x14ac:dyDescent="0.2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0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/>
      <c r="R41" s="84"/>
      <c r="S41" s="84"/>
      <c r="T41" s="84"/>
      <c r="U41" s="84"/>
      <c r="V41" s="84"/>
    </row>
    <row r="42" spans="1:22" ht="15.75" x14ac:dyDescent="0.2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99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/>
      <c r="R43" s="84"/>
      <c r="S43" s="84"/>
      <c r="T43" s="84"/>
      <c r="U43" s="84"/>
      <c r="V43" s="84"/>
    </row>
    <row r="44" spans="1:22" ht="25.5" x14ac:dyDescent="0.2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/>
      <c r="R44" s="84"/>
      <c r="S44" s="84"/>
      <c r="T44" s="84"/>
      <c r="U44" s="84"/>
      <c r="V44" s="84"/>
    </row>
    <row r="45" spans="1:22" ht="15.75" x14ac:dyDescent="0.2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/>
      <c r="R45" s="84"/>
      <c r="S45" s="84"/>
      <c r="T45" s="84"/>
      <c r="U45" s="84"/>
      <c r="V45" s="84"/>
    </row>
    <row r="46" spans="1:22" ht="15.75" x14ac:dyDescent="0.2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/>
      <c r="R46" s="84"/>
      <c r="S46" s="84"/>
      <c r="T46" s="84"/>
      <c r="U46" s="84"/>
      <c r="V46" s="84"/>
    </row>
    <row r="47" spans="1:22" ht="15.75" x14ac:dyDescent="0.2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/>
      <c r="R47" s="84"/>
      <c r="S47" s="84"/>
      <c r="T47" s="84"/>
      <c r="U47" s="84"/>
      <c r="V47" s="84"/>
    </row>
    <row r="48" spans="1:22" ht="15.75" x14ac:dyDescent="0.2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/>
      <c r="R48" s="84"/>
      <c r="S48" s="84"/>
      <c r="T48" s="84"/>
      <c r="U48" s="84"/>
      <c r="V48" s="84"/>
    </row>
    <row r="49" spans="1:22" ht="15.75" x14ac:dyDescent="0.2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/>
      <c r="R49" s="84"/>
      <c r="S49" s="84"/>
      <c r="T49" s="84"/>
      <c r="U49" s="84"/>
      <c r="V49" s="84"/>
    </row>
    <row r="50" spans="1:22" ht="15.75" x14ac:dyDescent="0.2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/>
      <c r="R50" s="84"/>
      <c r="S50" s="84"/>
      <c r="T50" s="84"/>
      <c r="U50" s="84"/>
      <c r="V50" s="84"/>
    </row>
    <row r="51" spans="1:22" ht="15.75" x14ac:dyDescent="0.2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5">
        <v>0</v>
      </c>
      <c r="Q51" s="84"/>
      <c r="R51" s="84"/>
      <c r="S51" s="84"/>
      <c r="T51" s="84"/>
      <c r="U51" s="84"/>
      <c r="V51" s="84"/>
    </row>
    <row r="52" spans="1:22" ht="25.5" x14ac:dyDescent="0.2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>
        <v>0</v>
      </c>
    </row>
    <row r="54" spans="1:22" ht="25.5" x14ac:dyDescent="0.2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>
        <v>0</v>
      </c>
    </row>
    <row r="55" spans="1:22" ht="15.75" x14ac:dyDescent="0.2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>
        <v>0</v>
      </c>
    </row>
    <row r="56" spans="1:22" ht="25.5" x14ac:dyDescent="0.2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>
        <v>0</v>
      </c>
    </row>
    <row r="57" spans="1:22" ht="15.75" x14ac:dyDescent="0.2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>
        <v>0</v>
      </c>
    </row>
    <row r="58" spans="1:22" ht="25.5" x14ac:dyDescent="0.2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>
        <v>0</v>
      </c>
    </row>
    <row r="59" spans="1:22" ht="25.5" x14ac:dyDescent="0.2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>
        <v>0</v>
      </c>
    </row>
    <row r="60" spans="1:22" ht="25.5" x14ac:dyDescent="0.2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AA22" sqref="AA22:AB22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26</v>
      </c>
      <c r="Q21" s="84">
        <v>2</v>
      </c>
      <c r="R21" s="84">
        <v>2</v>
      </c>
      <c r="S21" s="84">
        <v>2</v>
      </c>
      <c r="T21" s="84">
        <v>3</v>
      </c>
      <c r="U21" s="84">
        <v>2</v>
      </c>
      <c r="V21" s="84">
        <v>3</v>
      </c>
      <c r="W21" s="84">
        <v>2</v>
      </c>
      <c r="X21" s="84">
        <v>3</v>
      </c>
      <c r="Y21" s="84">
        <v>1</v>
      </c>
      <c r="Z21" s="84">
        <v>3</v>
      </c>
      <c r="AA21" s="84">
        <v>1</v>
      </c>
      <c r="AB21" s="84">
        <v>1</v>
      </c>
      <c r="AC21" s="84">
        <v>1</v>
      </c>
      <c r="AD21" s="24"/>
    </row>
    <row r="22" spans="1:30" ht="15.75" x14ac:dyDescent="0.2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491</v>
      </c>
      <c r="Q22" s="84">
        <v>34</v>
      </c>
      <c r="R22" s="84">
        <v>41</v>
      </c>
      <c r="S22" s="84">
        <v>53</v>
      </c>
      <c r="T22" s="84">
        <v>47</v>
      </c>
      <c r="U22" s="84">
        <v>45</v>
      </c>
      <c r="V22" s="84">
        <v>58</v>
      </c>
      <c r="W22" s="84">
        <v>38</v>
      </c>
      <c r="X22" s="84">
        <v>48</v>
      </c>
      <c r="Y22" s="84">
        <v>28</v>
      </c>
      <c r="Z22" s="84">
        <v>46</v>
      </c>
      <c r="AA22" s="84">
        <v>22</v>
      </c>
      <c r="AB22" s="84">
        <v>22</v>
      </c>
      <c r="AC22" s="84">
        <v>9</v>
      </c>
      <c r="AD22" s="24"/>
    </row>
    <row r="23" spans="1:30" ht="15.75" customHeight="1" x14ac:dyDescent="0.25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26</v>
      </c>
      <c r="Q29" s="84">
        <v>2</v>
      </c>
      <c r="R29" s="84">
        <v>2</v>
      </c>
      <c r="S29" s="84">
        <v>2</v>
      </c>
      <c r="T29" s="84">
        <v>3</v>
      </c>
      <c r="U29" s="84">
        <v>2</v>
      </c>
      <c r="V29" s="84">
        <v>3</v>
      </c>
      <c r="W29" s="84">
        <v>2</v>
      </c>
      <c r="X29" s="84">
        <v>3</v>
      </c>
      <c r="Y29" s="84">
        <v>1</v>
      </c>
      <c r="Z29" s="84">
        <v>3</v>
      </c>
      <c r="AA29" s="84">
        <v>1</v>
      </c>
      <c r="AB29" s="84">
        <v>1</v>
      </c>
      <c r="AC29" s="84">
        <v>1</v>
      </c>
      <c r="AD29" s="24"/>
    </row>
    <row r="30" spans="1:30" ht="25.5" x14ac:dyDescent="0.2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491</v>
      </c>
      <c r="Q30" s="84">
        <v>34</v>
      </c>
      <c r="R30" s="84">
        <v>41</v>
      </c>
      <c r="S30" s="84">
        <v>53</v>
      </c>
      <c r="T30" s="84">
        <v>47</v>
      </c>
      <c r="U30" s="84">
        <v>45</v>
      </c>
      <c r="V30" s="84">
        <v>58</v>
      </c>
      <c r="W30" s="84">
        <v>38</v>
      </c>
      <c r="X30" s="84">
        <v>48</v>
      </c>
      <c r="Y30" s="84">
        <v>28</v>
      </c>
      <c r="Z30" s="84">
        <v>46</v>
      </c>
      <c r="AA30" s="84">
        <v>22</v>
      </c>
      <c r="AB30" s="84">
        <v>22</v>
      </c>
      <c r="AC30" s="84">
        <v>9</v>
      </c>
      <c r="AD30" s="24"/>
    </row>
    <row r="31" spans="1:30" ht="25.5" customHeight="1" x14ac:dyDescent="0.25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445</v>
      </c>
      <c r="Q31" s="84">
        <v>34</v>
      </c>
      <c r="R31" s="84">
        <v>41</v>
      </c>
      <c r="S31" s="84">
        <v>53</v>
      </c>
      <c r="T31" s="84">
        <v>47</v>
      </c>
      <c r="U31" s="84">
        <v>45</v>
      </c>
      <c r="V31" s="84">
        <v>58</v>
      </c>
      <c r="W31" s="84">
        <v>38</v>
      </c>
      <c r="X31" s="84">
        <v>48</v>
      </c>
      <c r="Y31" s="84">
        <v>28</v>
      </c>
      <c r="Z31" s="84">
        <v>31</v>
      </c>
      <c r="AA31" s="84">
        <v>22</v>
      </c>
      <c r="AB31" s="84"/>
      <c r="AC31" s="84"/>
      <c r="AD31" s="24"/>
    </row>
    <row r="32" spans="1:30" ht="15.75" x14ac:dyDescent="0.2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46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15</v>
      </c>
      <c r="AA33" s="84"/>
      <c r="AB33" s="84">
        <v>22</v>
      </c>
      <c r="AC33" s="84">
        <v>9</v>
      </c>
      <c r="AD33" s="24"/>
    </row>
    <row r="34" spans="1:30" ht="25.5" x14ac:dyDescent="0.2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233</v>
      </c>
      <c r="Q35" s="84">
        <v>19</v>
      </c>
      <c r="R35" s="84">
        <v>19</v>
      </c>
      <c r="S35" s="84">
        <v>24</v>
      </c>
      <c r="T35" s="84">
        <v>26</v>
      </c>
      <c r="U35" s="84">
        <v>18</v>
      </c>
      <c r="V35" s="84">
        <v>28</v>
      </c>
      <c r="W35" s="84">
        <v>18</v>
      </c>
      <c r="X35" s="84">
        <v>31</v>
      </c>
      <c r="Y35" s="84">
        <v>16</v>
      </c>
      <c r="Z35" s="84">
        <v>17</v>
      </c>
      <c r="AA35" s="84">
        <v>8</v>
      </c>
      <c r="AB35" s="84">
        <v>7</v>
      </c>
      <c r="AC35" s="84">
        <v>2</v>
      </c>
      <c r="AD35" s="24"/>
    </row>
    <row r="36" spans="1:30" ht="15.75" x14ac:dyDescent="0.2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3</v>
      </c>
      <c r="Q37" s="84"/>
      <c r="R37" s="84">
        <v>3</v>
      </c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24"/>
    </row>
    <row r="38" spans="1:30" ht="25.5" x14ac:dyDescent="0.2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3</v>
      </c>
      <c r="Q39" s="84"/>
      <c r="R39" s="84">
        <v>3</v>
      </c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8250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2"/>
      <c r="S17" s="202"/>
      <c r="T17" s="200"/>
      <c r="U17" s="199" t="s">
        <v>8252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AH31" sqref="AH31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2"/>
      <c r="AF18" s="202"/>
      <c r="AG18" s="193" t="s">
        <v>8753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</v>
      </c>
      <c r="Q21" s="84"/>
      <c r="R21" s="84">
        <v>2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41</v>
      </c>
      <c r="Q22" s="84"/>
      <c r="R22" s="84">
        <v>41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 x14ac:dyDescent="0.2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x14ac:dyDescent="0.2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 x14ac:dyDescent="0.2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 x14ac:dyDescent="0.2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5.75" x14ac:dyDescent="0.2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 x14ac:dyDescent="0.2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 x14ac:dyDescent="0.2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25.5" x14ac:dyDescent="0.2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/>
      <c r="AH31" s="84"/>
      <c r="AI31" s="84"/>
    </row>
    <row r="32" spans="1:35" ht="15.75" x14ac:dyDescent="0.2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3</v>
      </c>
      <c r="Q32" s="84"/>
      <c r="R32" s="84">
        <v>3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v>3</v>
      </c>
      <c r="AF32" s="84"/>
      <c r="AG32" s="84">
        <v>3</v>
      </c>
      <c r="AH32" s="84"/>
      <c r="AI32" s="84"/>
    </row>
    <row r="33" spans="1:35" ht="15.75" x14ac:dyDescent="0.2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 x14ac:dyDescent="0.2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AE24" sqref="AE24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2"/>
      <c r="S16" s="202"/>
      <c r="T16" s="202"/>
      <c r="U16" s="202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2"/>
      <c r="T17" s="202"/>
      <c r="U17" s="202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491</v>
      </c>
      <c r="Q21" s="84">
        <v>491</v>
      </c>
      <c r="R21" s="84">
        <v>3</v>
      </c>
      <c r="S21" s="84"/>
      <c r="T21" s="84">
        <v>3</v>
      </c>
      <c r="U21" s="84"/>
      <c r="V21" s="84"/>
      <c r="W21" s="84"/>
      <c r="X21" s="84"/>
      <c r="Y21" s="84"/>
      <c r="Z21" s="84"/>
      <c r="AA21" s="84"/>
      <c r="AB21" s="84"/>
      <c r="AC21" s="84">
        <v>445</v>
      </c>
      <c r="AD21" s="84"/>
      <c r="AE21" s="84">
        <v>46</v>
      </c>
    </row>
    <row r="22" spans="1:31" ht="25.5" x14ac:dyDescent="0.2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3</v>
      </c>
      <c r="Q25" s="84">
        <v>3</v>
      </c>
      <c r="R25" s="84">
        <v>3</v>
      </c>
      <c r="S25" s="84"/>
      <c r="T25" s="84">
        <v>3</v>
      </c>
      <c r="U25" s="84"/>
      <c r="V25" s="84"/>
      <c r="W25" s="84"/>
      <c r="X25" s="84"/>
      <c r="Y25" s="84"/>
      <c r="Z25" s="84"/>
      <c r="AA25" s="84"/>
      <c r="AB25" s="84"/>
      <c r="AC25" s="84">
        <v>3</v>
      </c>
      <c r="AD25" s="84"/>
      <c r="AE25" s="84"/>
    </row>
    <row r="26" spans="1:31" ht="15.75" x14ac:dyDescent="0.2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75" x14ac:dyDescent="0.2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S24" sqref="S24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2"/>
      <c r="R17" s="202"/>
      <c r="S17" s="202"/>
      <c r="T17" s="193" t="s">
        <v>8761</v>
      </c>
      <c r="U17" s="193" t="s">
        <v>8762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2"/>
      <c r="S18" s="202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23</v>
      </c>
      <c r="Q21" s="84">
        <v>23</v>
      </c>
      <c r="R21" s="84"/>
      <c r="S21" s="84"/>
      <c r="T21" s="84"/>
      <c r="U21" s="84">
        <v>3</v>
      </c>
    </row>
    <row r="22" spans="1:21" ht="25.5" x14ac:dyDescent="0.2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9</v>
      </c>
      <c r="Q22" s="84">
        <v>9</v>
      </c>
      <c r="R22" s="84"/>
      <c r="S22" s="84"/>
      <c r="T22" s="84"/>
      <c r="U22" s="84"/>
    </row>
    <row r="23" spans="1:21" ht="15.75" x14ac:dyDescent="0.2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11</v>
      </c>
      <c r="Q23" s="84">
        <v>11</v>
      </c>
      <c r="R23" s="84"/>
      <c r="S23" s="84"/>
      <c r="T23" s="84"/>
      <c r="U23" s="84"/>
    </row>
    <row r="24" spans="1:21" ht="15.75" x14ac:dyDescent="0.2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3</v>
      </c>
      <c r="Q24" s="84">
        <v>3</v>
      </c>
      <c r="R24" s="84"/>
      <c r="S24" s="84"/>
      <c r="T24" s="84"/>
      <c r="U24" s="84">
        <v>3</v>
      </c>
    </row>
    <row r="25" spans="1:21" ht="38.25" x14ac:dyDescent="0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R26" sqref="R26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464</v>
      </c>
      <c r="Q21" s="84">
        <v>44</v>
      </c>
      <c r="R21" s="84">
        <v>53</v>
      </c>
      <c r="S21" s="84">
        <v>47</v>
      </c>
      <c r="T21" s="84">
        <v>59</v>
      </c>
      <c r="U21" s="84">
        <v>41</v>
      </c>
      <c r="V21" s="84">
        <v>38</v>
      </c>
      <c r="W21" s="84">
        <v>47</v>
      </c>
      <c r="X21" s="84">
        <v>28</v>
      </c>
      <c r="Y21" s="84">
        <v>44</v>
      </c>
      <c r="Z21" s="84">
        <v>21</v>
      </c>
      <c r="AA21" s="84">
        <v>18</v>
      </c>
      <c r="AB21" s="84">
        <v>24</v>
      </c>
      <c r="AC21" s="84"/>
      <c r="AD21" s="24"/>
    </row>
    <row r="22" spans="1:3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464</v>
      </c>
      <c r="Q22" s="84">
        <v>44</v>
      </c>
      <c r="R22" s="84">
        <v>53</v>
      </c>
      <c r="S22" s="84">
        <v>47</v>
      </c>
      <c r="T22" s="84">
        <v>59</v>
      </c>
      <c r="U22" s="84">
        <v>41</v>
      </c>
      <c r="V22" s="84">
        <v>38</v>
      </c>
      <c r="W22" s="84">
        <v>47</v>
      </c>
      <c r="X22" s="84">
        <v>28</v>
      </c>
      <c r="Y22" s="84">
        <v>44</v>
      </c>
      <c r="Z22" s="84">
        <v>21</v>
      </c>
      <c r="AA22" s="84">
        <v>18</v>
      </c>
      <c r="AB22" s="84">
        <v>24</v>
      </c>
      <c r="AC22" s="84"/>
      <c r="AD22" s="24"/>
    </row>
    <row r="23" spans="1:3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427</v>
      </c>
      <c r="Q23" s="84">
        <v>44</v>
      </c>
      <c r="R23" s="84">
        <v>53</v>
      </c>
      <c r="S23" s="84">
        <v>47</v>
      </c>
      <c r="T23" s="84">
        <v>59</v>
      </c>
      <c r="U23" s="84">
        <v>41</v>
      </c>
      <c r="V23" s="84">
        <v>38</v>
      </c>
      <c r="W23" s="84">
        <v>47</v>
      </c>
      <c r="X23" s="84">
        <v>28</v>
      </c>
      <c r="Y23" s="84">
        <v>44</v>
      </c>
      <c r="Z23" s="84">
        <v>8</v>
      </c>
      <c r="AA23" s="84">
        <v>18</v>
      </c>
      <c r="AB23" s="84"/>
      <c r="AC23" s="84"/>
      <c r="AD23" s="24"/>
    </row>
    <row r="24" spans="1:3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37</v>
      </c>
      <c r="Q25" s="84"/>
      <c r="R25" s="84"/>
      <c r="S25" s="84"/>
      <c r="T25" s="84"/>
      <c r="U25" s="84"/>
      <c r="V25" s="84"/>
      <c r="W25" s="84"/>
      <c r="X25" s="84"/>
      <c r="Y25" s="84"/>
      <c r="Z25" s="84">
        <v>13</v>
      </c>
      <c r="AA25" s="84"/>
      <c r="AB25" s="84">
        <v>24</v>
      </c>
      <c r="AC25" s="84"/>
      <c r="AD25" s="24"/>
    </row>
    <row r="26" spans="1:3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7035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2"/>
      <c r="S17" s="202"/>
      <c r="T17" s="200"/>
      <c r="U17" s="199" t="s">
        <v>9734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U21" activePane="bottomRight" state="frozen"/>
      <selection activeCell="A14" sqref="A14"/>
      <selection pane="topRight" activeCell="P14" sqref="P14"/>
      <selection pane="bottomLeft" activeCell="A21" sqref="A21"/>
      <selection pane="bottomRight" activeCell="AH26" sqref="AH26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2"/>
      <c r="R16" s="202"/>
      <c r="S16" s="202"/>
      <c r="T16" s="202"/>
      <c r="U16" s="202"/>
      <c r="V16" s="202"/>
      <c r="W16" s="202"/>
      <c r="X16" s="200"/>
      <c r="Y16" s="199" t="s">
        <v>10941</v>
      </c>
      <c r="Z16" s="202"/>
      <c r="AA16" s="202"/>
      <c r="AB16" s="202"/>
      <c r="AC16" s="202"/>
      <c r="AD16" s="200"/>
      <c r="AE16" s="206" t="s">
        <v>10557</v>
      </c>
      <c r="AF16" s="206" t="s">
        <v>4785</v>
      </c>
      <c r="AG16" s="199" t="s">
        <v>4786</v>
      </c>
      <c r="AH16" s="202"/>
      <c r="AI16" s="202"/>
      <c r="AJ16" s="202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2"/>
      <c r="S17" s="202"/>
      <c r="T17" s="202"/>
      <c r="U17" s="200"/>
      <c r="V17" s="199" t="s">
        <v>4787</v>
      </c>
      <c r="W17" s="202"/>
      <c r="X17" s="200"/>
      <c r="Y17" s="206" t="s">
        <v>7036</v>
      </c>
      <c r="Z17" s="199" t="s">
        <v>4786</v>
      </c>
      <c r="AA17" s="202"/>
      <c r="AB17" s="202"/>
      <c r="AC17" s="202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44</v>
      </c>
      <c r="Q21" s="84"/>
      <c r="R21" s="84"/>
      <c r="S21" s="84"/>
      <c r="T21" s="84"/>
      <c r="U21" s="84"/>
      <c r="V21" s="84">
        <v>44</v>
      </c>
      <c r="W21" s="84"/>
      <c r="X21" s="84"/>
      <c r="Y21" s="84"/>
      <c r="Z21" s="84"/>
      <c r="AA21" s="84"/>
      <c r="AB21" s="84"/>
      <c r="AC21" s="84"/>
      <c r="AD21" s="84"/>
      <c r="AE21" s="84">
        <v>44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44</v>
      </c>
      <c r="Q22" s="84"/>
      <c r="R22" s="84"/>
      <c r="S22" s="84"/>
      <c r="T22" s="84"/>
      <c r="U22" s="84"/>
      <c r="V22" s="84">
        <v>44</v>
      </c>
      <c r="W22" s="84"/>
      <c r="X22" s="84"/>
      <c r="Y22" s="84"/>
      <c r="Z22" s="84"/>
      <c r="AA22" s="84"/>
      <c r="AB22" s="84"/>
      <c r="AC22" s="84"/>
      <c r="AD22" s="84"/>
      <c r="AE22" s="84">
        <v>44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37</v>
      </c>
      <c r="Q23" s="84"/>
      <c r="R23" s="84"/>
      <c r="S23" s="84"/>
      <c r="T23" s="84"/>
      <c r="U23" s="84"/>
      <c r="V23" s="84">
        <v>37</v>
      </c>
      <c r="W23" s="84"/>
      <c r="X23" s="84"/>
      <c r="Y23" s="84"/>
      <c r="Z23" s="84"/>
      <c r="AA23" s="84"/>
      <c r="AB23" s="84"/>
      <c r="AC23" s="84"/>
      <c r="AD23" s="84"/>
      <c r="AE23" s="84">
        <v>37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>
        <v>0</v>
      </c>
      <c r="W24" s="84"/>
      <c r="X24" s="84"/>
      <c r="Y24" s="84"/>
      <c r="Z24" s="84"/>
      <c r="AA24" s="84"/>
      <c r="AB24" s="84"/>
      <c r="AC24" s="84"/>
      <c r="AD24" s="84"/>
      <c r="AE24" s="84"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/>
      <c r="R25" s="84"/>
      <c r="S25" s="84"/>
      <c r="T25" s="84"/>
      <c r="U25" s="84"/>
      <c r="V25" s="84">
        <v>0</v>
      </c>
      <c r="W25" s="84"/>
      <c r="X25" s="84"/>
      <c r="Y25" s="84"/>
      <c r="Z25" s="84"/>
      <c r="AA25" s="84"/>
      <c r="AB25" s="84"/>
      <c r="AC25" s="84"/>
      <c r="AD25" s="84"/>
      <c r="AE25" s="84"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/>
      <c r="R26" s="84"/>
      <c r="S26" s="84"/>
      <c r="T26" s="84"/>
      <c r="U26" s="84"/>
      <c r="V26" s="84">
        <v>0</v>
      </c>
      <c r="W26" s="84"/>
      <c r="X26" s="84"/>
      <c r="Y26" s="84"/>
      <c r="Z26" s="84"/>
      <c r="AA26" s="84"/>
      <c r="AB26" s="84"/>
      <c r="AC26" s="84"/>
      <c r="AD26" s="84"/>
      <c r="AE26" s="84"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/>
      <c r="R27" s="84"/>
      <c r="S27" s="84"/>
      <c r="T27" s="84"/>
      <c r="U27" s="84"/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/>
      <c r="R28" s="84"/>
      <c r="S28" s="84"/>
      <c r="T28" s="84"/>
      <c r="U28" s="84"/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18</v>
      </c>
      <c r="Q29" s="84"/>
      <c r="R29" s="84"/>
      <c r="S29" s="84"/>
      <c r="T29" s="84"/>
      <c r="U29" s="84"/>
      <c r="V29" s="84">
        <v>18</v>
      </c>
      <c r="W29" s="84"/>
      <c r="X29" s="84"/>
      <c r="Y29" s="84"/>
      <c r="Z29" s="84"/>
      <c r="AA29" s="84"/>
      <c r="AB29" s="84"/>
      <c r="AC29" s="84"/>
      <c r="AD29" s="84"/>
      <c r="AE29" s="84">
        <v>18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18</v>
      </c>
      <c r="Q30" s="84"/>
      <c r="R30" s="84"/>
      <c r="S30" s="84"/>
      <c r="T30" s="84"/>
      <c r="U30" s="84"/>
      <c r="V30" s="84">
        <v>18</v>
      </c>
      <c r="W30" s="84"/>
      <c r="X30" s="84"/>
      <c r="Y30" s="84"/>
      <c r="Z30" s="84"/>
      <c r="AA30" s="84"/>
      <c r="AB30" s="84"/>
      <c r="AC30" s="84"/>
      <c r="AD30" s="84"/>
      <c r="AE30" s="84">
        <v>18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/>
      <c r="R33" s="84"/>
      <c r="S33" s="84"/>
      <c r="T33" s="84"/>
      <c r="U33" s="84"/>
      <c r="V33" s="84">
        <v>0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/>
      <c r="R34" s="84"/>
      <c r="S34" s="84"/>
      <c r="T34" s="84"/>
      <c r="U34" s="84"/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3</v>
      </c>
      <c r="Q36" s="84"/>
      <c r="R36" s="84"/>
      <c r="S36" s="84"/>
      <c r="T36" s="84"/>
      <c r="U36" s="84"/>
      <c r="V36" s="84">
        <v>3</v>
      </c>
      <c r="W36" s="84"/>
      <c r="X36" s="84"/>
      <c r="Y36" s="84"/>
      <c r="Z36" s="84"/>
      <c r="AA36" s="84"/>
      <c r="AB36" s="84"/>
      <c r="AC36" s="84"/>
      <c r="AD36" s="84"/>
      <c r="AE36" s="84">
        <v>3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3</v>
      </c>
      <c r="Q37" s="84"/>
      <c r="R37" s="84"/>
      <c r="S37" s="84"/>
      <c r="T37" s="84"/>
      <c r="U37" s="84"/>
      <c r="V37" s="84">
        <v>3</v>
      </c>
      <c r="W37" s="84"/>
      <c r="X37" s="84"/>
      <c r="Y37" s="84"/>
      <c r="Z37" s="84"/>
      <c r="AA37" s="84"/>
      <c r="AB37" s="84"/>
      <c r="AC37" s="84"/>
      <c r="AD37" s="84"/>
      <c r="AE37" s="84">
        <v>3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3</v>
      </c>
      <c r="Q38" s="84"/>
      <c r="R38" s="84"/>
      <c r="S38" s="84"/>
      <c r="T38" s="84"/>
      <c r="U38" s="84"/>
      <c r="V38" s="84">
        <v>3</v>
      </c>
      <c r="W38" s="84"/>
      <c r="X38" s="84"/>
      <c r="Y38" s="84"/>
      <c r="Z38" s="84"/>
      <c r="AA38" s="84"/>
      <c r="AB38" s="84"/>
      <c r="AC38" s="84"/>
      <c r="AD38" s="84"/>
      <c r="AE38" s="84">
        <v>3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3</v>
      </c>
      <c r="Q39" s="84"/>
      <c r="R39" s="84"/>
      <c r="S39" s="84"/>
      <c r="T39" s="84"/>
      <c r="U39" s="84"/>
      <c r="V39" s="84">
        <v>3</v>
      </c>
      <c r="W39" s="84"/>
      <c r="X39" s="84"/>
      <c r="Y39" s="84"/>
      <c r="Z39" s="84"/>
      <c r="AA39" s="84"/>
      <c r="AB39" s="84"/>
      <c r="AC39" s="84"/>
      <c r="AD39" s="84"/>
      <c r="AE39" s="84">
        <v>3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3</v>
      </c>
      <c r="Q40" s="84"/>
      <c r="R40" s="84"/>
      <c r="S40" s="84"/>
      <c r="T40" s="84"/>
      <c r="U40" s="84"/>
      <c r="V40" s="84">
        <v>3</v>
      </c>
      <c r="W40" s="84"/>
      <c r="X40" s="84"/>
      <c r="Y40" s="84"/>
      <c r="Z40" s="84"/>
      <c r="AA40" s="84"/>
      <c r="AB40" s="84"/>
      <c r="AC40" s="84"/>
      <c r="AD40" s="84"/>
      <c r="AE40" s="84">
        <v>3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15</v>
      </c>
      <c r="Q41" s="84"/>
      <c r="R41" s="84"/>
      <c r="S41" s="84"/>
      <c r="T41" s="84"/>
      <c r="U41" s="84"/>
      <c r="V41" s="84">
        <v>15</v>
      </c>
      <c r="W41" s="84"/>
      <c r="X41" s="84"/>
      <c r="Y41" s="84"/>
      <c r="Z41" s="84"/>
      <c r="AA41" s="84"/>
      <c r="AB41" s="84"/>
      <c r="AC41" s="84"/>
      <c r="AD41" s="84"/>
      <c r="AE41" s="84">
        <v>15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/>
      <c r="R42" s="84"/>
      <c r="S42" s="84"/>
      <c r="T42" s="84"/>
      <c r="U42" s="84"/>
      <c r="V42" s="84">
        <v>0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2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S29" sqref="S29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2"/>
      <c r="AB17" s="202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Q21+T21+W21</f>
        <v>491</v>
      </c>
      <c r="Q21" s="84">
        <v>175</v>
      </c>
      <c r="R21" s="84">
        <v>88</v>
      </c>
      <c r="S21" s="84">
        <v>34</v>
      </c>
      <c r="T21" s="84">
        <v>217</v>
      </c>
      <c r="U21" s="84">
        <v>111</v>
      </c>
      <c r="V21" s="84">
        <v>45</v>
      </c>
      <c r="W21" s="84">
        <v>99</v>
      </c>
      <c r="X21" s="84">
        <v>34</v>
      </c>
      <c r="Y21" s="84">
        <v>46</v>
      </c>
      <c r="Z21" s="84">
        <v>46</v>
      </c>
      <c r="AA21" s="84"/>
      <c r="AB21" s="84"/>
      <c r="AC21" s="84"/>
    </row>
    <row r="22" spans="1:29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5" si="0">Q22+T22+W22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7</v>
      </c>
      <c r="Q23" s="84">
        <v>7</v>
      </c>
      <c r="R23" s="84">
        <v>5</v>
      </c>
      <c r="S23" s="84">
        <v>7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36</v>
      </c>
      <c r="Q24" s="84">
        <v>36</v>
      </c>
      <c r="R24" s="84">
        <v>17</v>
      </c>
      <c r="S24" s="84">
        <v>26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40</v>
      </c>
      <c r="Q25" s="84">
        <v>40</v>
      </c>
      <c r="R25" s="84">
        <v>19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51</v>
      </c>
      <c r="Q26" s="84">
        <v>51</v>
      </c>
      <c r="R26" s="84">
        <v>25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49</v>
      </c>
      <c r="Q27" s="84">
        <v>37</v>
      </c>
      <c r="R27" s="84">
        <v>19</v>
      </c>
      <c r="S27" s="84"/>
      <c r="T27" s="84">
        <v>12</v>
      </c>
      <c r="U27" s="84">
        <v>8</v>
      </c>
      <c r="V27" s="84">
        <v>12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53</v>
      </c>
      <c r="Q28" s="84">
        <v>3</v>
      </c>
      <c r="R28" s="84">
        <v>2</v>
      </c>
      <c r="S28" s="84"/>
      <c r="T28" s="84">
        <v>50</v>
      </c>
      <c r="U28" s="84">
        <v>25</v>
      </c>
      <c r="V28" s="84">
        <v>29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54</v>
      </c>
      <c r="Q29" s="84">
        <v>1</v>
      </c>
      <c r="R29" s="84">
        <v>1</v>
      </c>
      <c r="S29" s="84"/>
      <c r="T29" s="84">
        <v>53</v>
      </c>
      <c r="U29" s="84">
        <v>22</v>
      </c>
      <c r="V29" s="84">
        <v>4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51</v>
      </c>
      <c r="Q30" s="84"/>
      <c r="R30" s="84"/>
      <c r="S30" s="84"/>
      <c r="T30" s="84">
        <v>51</v>
      </c>
      <c r="U30" s="84">
        <v>23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35</v>
      </c>
      <c r="Q31" s="84"/>
      <c r="R31" s="84"/>
      <c r="S31" s="84"/>
      <c r="T31" s="84">
        <v>35</v>
      </c>
      <c r="U31" s="84">
        <v>22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39</v>
      </c>
      <c r="Q32" s="84"/>
      <c r="R32" s="84"/>
      <c r="S32" s="84"/>
      <c r="T32" s="84">
        <v>14</v>
      </c>
      <c r="U32" s="84">
        <v>9</v>
      </c>
      <c r="V32" s="84"/>
      <c r="W32" s="84">
        <v>25</v>
      </c>
      <c r="X32" s="84">
        <v>11</v>
      </c>
      <c r="Y32" s="84">
        <v>25</v>
      </c>
      <c r="Z32" s="84">
        <v>15</v>
      </c>
      <c r="AA32" s="84"/>
      <c r="AB32" s="84"/>
      <c r="AC32" s="84"/>
    </row>
    <row r="33" spans="1:29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34</v>
      </c>
      <c r="Q33" s="84"/>
      <c r="R33" s="84"/>
      <c r="S33" s="84"/>
      <c r="T33" s="84">
        <v>2</v>
      </c>
      <c r="U33" s="84">
        <v>2</v>
      </c>
      <c r="V33" s="84"/>
      <c r="W33" s="84">
        <v>32</v>
      </c>
      <c r="X33" s="84">
        <v>15</v>
      </c>
      <c r="Y33" s="84">
        <v>18</v>
      </c>
      <c r="Z33" s="84">
        <v>15</v>
      </c>
      <c r="AA33" s="84"/>
      <c r="AB33" s="84"/>
      <c r="AC33" s="84"/>
    </row>
    <row r="34" spans="1:29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36</v>
      </c>
      <c r="Q34" s="84"/>
      <c r="R34" s="84"/>
      <c r="S34" s="84"/>
      <c r="T34" s="84">
        <v>0</v>
      </c>
      <c r="U34" s="84"/>
      <c r="V34" s="84"/>
      <c r="W34" s="84">
        <v>36</v>
      </c>
      <c r="X34" s="84">
        <v>6</v>
      </c>
      <c r="Y34" s="84">
        <v>3</v>
      </c>
      <c r="Z34" s="84">
        <v>10</v>
      </c>
      <c r="AA34" s="84"/>
      <c r="AB34" s="84"/>
      <c r="AC34" s="84"/>
    </row>
    <row r="35" spans="1:29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6</v>
      </c>
      <c r="Q35" s="84"/>
      <c r="R35" s="84"/>
      <c r="S35" s="84"/>
      <c r="T35" s="84"/>
      <c r="U35" s="84"/>
      <c r="V35" s="84"/>
      <c r="W35" s="84">
        <v>6</v>
      </c>
      <c r="X35" s="84">
        <v>2</v>
      </c>
      <c r="Y35" s="84"/>
      <c r="Z35" s="84">
        <v>6</v>
      </c>
      <c r="AA35" s="84"/>
      <c r="AB35" s="84"/>
      <c r="AC35" s="84"/>
    </row>
    <row r="36" spans="1:29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W21" sqref="W21:Y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0"/>
      <c r="AC17" s="199" t="s">
        <v>11137</v>
      </c>
      <c r="AD17" s="202"/>
      <c r="AE17" s="202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Z25" sqref="Z25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2"/>
      <c r="S18" s="200"/>
      <c r="T18" s="199" t="s">
        <v>9786</v>
      </c>
      <c r="U18" s="202"/>
      <c r="V18" s="202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/>
      <c r="R21" s="84"/>
      <c r="S21" s="84">
        <v>11</v>
      </c>
      <c r="T21" s="84"/>
      <c r="U21" s="84"/>
      <c r="V21" s="84"/>
      <c r="W21" s="84"/>
      <c r="X21" s="84"/>
      <c r="Y21" s="84">
        <v>11</v>
      </c>
      <c r="Z21" s="84"/>
      <c r="AA21" s="84"/>
      <c r="AB21" s="24"/>
    </row>
    <row r="22" spans="1:28" ht="38.25" x14ac:dyDescent="0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>
        <v>0</v>
      </c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 x14ac:dyDescent="0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 x14ac:dyDescent="0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 x14ac:dyDescent="0.2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7</v>
      </c>
      <c r="Q25" s="84"/>
      <c r="R25" s="84"/>
      <c r="S25" s="84">
        <v>7</v>
      </c>
      <c r="T25" s="84"/>
      <c r="U25" s="84"/>
      <c r="V25" s="84"/>
      <c r="W25" s="84"/>
      <c r="X25" s="84"/>
      <c r="Y25" s="84">
        <v>7</v>
      </c>
      <c r="Z25" s="84"/>
      <c r="AA25" s="84"/>
      <c r="AB25" s="24"/>
    </row>
    <row r="26" spans="1:28" ht="38.25" x14ac:dyDescent="0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 x14ac:dyDescent="0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 x14ac:dyDescent="0.2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 x14ac:dyDescent="0.2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 x14ac:dyDescent="0.2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 x14ac:dyDescent="0.2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 x14ac:dyDescent="0.25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 x14ac:dyDescent="0.2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4</v>
      </c>
      <c r="Q33" s="84"/>
      <c r="R33" s="84"/>
      <c r="S33" s="84">
        <v>4</v>
      </c>
      <c r="T33" s="84"/>
      <c r="U33" s="84"/>
      <c r="V33" s="84"/>
      <c r="W33" s="84"/>
      <c r="X33" s="84"/>
      <c r="Y33" s="84">
        <v>4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445</v>
      </c>
      <c r="Q21" s="84"/>
      <c r="R21" s="84"/>
      <c r="S21" s="84"/>
      <c r="T21" s="84"/>
    </row>
    <row r="22" spans="1:20" ht="25.5" x14ac:dyDescent="0.2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175</v>
      </c>
      <c r="Q22" s="84"/>
      <c r="R22" s="84"/>
      <c r="S22" s="84"/>
      <c r="T22" s="84"/>
    </row>
    <row r="23" spans="1:20" ht="15.75" x14ac:dyDescent="0.2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217</v>
      </c>
      <c r="Q23" s="84"/>
      <c r="R23" s="84"/>
      <c r="S23" s="84"/>
      <c r="T23" s="84"/>
    </row>
    <row r="24" spans="1:20" ht="15.75" x14ac:dyDescent="0.2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53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zoomScale="80" zoomScaleNormal="80" workbookViewId="0">
      <selection activeCell="X21" sqref="X21:X23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2"/>
      <c r="S18" s="200"/>
      <c r="T18" s="199" t="s">
        <v>6346</v>
      </c>
      <c r="U18" s="202"/>
      <c r="V18" s="200"/>
      <c r="W18" s="206" t="s">
        <v>9746</v>
      </c>
      <c r="X18" s="193" t="s">
        <v>11148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Q21+R21+S21</f>
        <v>457</v>
      </c>
      <c r="Q21" s="84">
        <v>141</v>
      </c>
      <c r="R21" s="84">
        <v>217</v>
      </c>
      <c r="S21" s="84">
        <v>99</v>
      </c>
      <c r="T21" s="84"/>
      <c r="U21" s="84"/>
      <c r="V21" s="84"/>
      <c r="W21" s="51"/>
      <c r="X21" s="84">
        <v>411</v>
      </c>
      <c r="Y21" s="84"/>
      <c r="Z21" s="84">
        <v>46</v>
      </c>
    </row>
    <row r="22" spans="1:26" ht="25.5" x14ac:dyDescent="0.2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23" si="0">Q22+R22+S22</f>
        <v>457</v>
      </c>
      <c r="Q22" s="84">
        <v>141</v>
      </c>
      <c r="R22" s="84">
        <v>217</v>
      </c>
      <c r="S22" s="84">
        <v>99</v>
      </c>
      <c r="T22" s="84"/>
      <c r="U22" s="84"/>
      <c r="V22" s="84"/>
      <c r="W22" s="51"/>
      <c r="X22" s="84">
        <v>411</v>
      </c>
      <c r="Y22" s="84"/>
      <c r="Z22" s="84">
        <v>46</v>
      </c>
    </row>
    <row r="23" spans="1:26" ht="25.5" x14ac:dyDescent="0.2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457</v>
      </c>
      <c r="Q23" s="84">
        <v>141</v>
      </c>
      <c r="R23" s="84">
        <v>217</v>
      </c>
      <c r="S23" s="84">
        <v>99</v>
      </c>
      <c r="T23" s="84"/>
      <c r="U23" s="84"/>
      <c r="V23" s="84"/>
      <c r="W23" s="84"/>
      <c r="X23" s="84">
        <v>411</v>
      </c>
      <c r="Y23" s="84"/>
      <c r="Z23" s="84">
        <v>46</v>
      </c>
    </row>
    <row r="24" spans="1:26" ht="15.75" x14ac:dyDescent="0.2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 x14ac:dyDescent="0.2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x14ac:dyDescent="0.2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 x14ac:dyDescent="0.2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x14ac:dyDescent="0.2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 x14ac:dyDescent="0.2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 x14ac:dyDescent="0.2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 x14ac:dyDescent="0.2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x14ac:dyDescent="0.2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x14ac:dyDescent="0.2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x14ac:dyDescent="0.2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x14ac:dyDescent="0.2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x14ac:dyDescent="0.2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 x14ac:dyDescent="0.2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 x14ac:dyDescent="0.2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75" x14ac:dyDescent="0.2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2"/>
      <c r="S18" s="200"/>
      <c r="T18" s="199" t="s">
        <v>11148</v>
      </c>
      <c r="U18" s="202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9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2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 x14ac:dyDescent="0.2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 x14ac:dyDescent="0.2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2"/>
      <c r="T17" s="202"/>
      <c r="U17" s="202"/>
      <c r="V17" s="202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2"/>
      <c r="T18" s="200"/>
      <c r="U18" s="199" t="s">
        <v>9606</v>
      </c>
      <c r="V18" s="202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153" activePane="bottomRight" state="frozen"/>
      <selection pane="topRight" activeCell="P1" sqref="P1"/>
      <selection pane="bottomLeft" activeCell="A21" sqref="A21"/>
      <selection pane="bottomRight" activeCell="Q167" sqref="Q167:AB167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2"/>
      <c r="Z17" s="202"/>
      <c r="AA17" s="200"/>
      <c r="AB17" s="206" t="s">
        <v>11162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R21+S21+T21+U21+V21+W21</f>
        <v>491</v>
      </c>
      <c r="R21" s="84">
        <v>34</v>
      </c>
      <c r="S21" s="84">
        <v>41</v>
      </c>
      <c r="T21" s="84">
        <v>53</v>
      </c>
      <c r="U21" s="84">
        <v>47</v>
      </c>
      <c r="V21" s="84">
        <v>217</v>
      </c>
      <c r="W21" s="84">
        <v>99</v>
      </c>
      <c r="X21" s="84"/>
      <c r="Y21" s="84"/>
      <c r="Z21" s="84"/>
      <c r="AA21" s="84"/>
      <c r="AB21" s="84">
        <v>46</v>
      </c>
    </row>
    <row r="22" spans="1:28" ht="25.5" x14ac:dyDescent="0.2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f>R68+S68+T68+U68+V68+W68</f>
        <v>491</v>
      </c>
      <c r="R68" s="84">
        <v>34</v>
      </c>
      <c r="S68" s="84">
        <v>41</v>
      </c>
      <c r="T68" s="84">
        <v>53</v>
      </c>
      <c r="U68" s="84">
        <v>47</v>
      </c>
      <c r="V68" s="84">
        <v>217</v>
      </c>
      <c r="W68" s="84">
        <v>99</v>
      </c>
      <c r="X68" s="84"/>
      <c r="Y68" s="84"/>
      <c r="Z68" s="84"/>
      <c r="AA68" s="84"/>
      <c r="AB68" s="84">
        <v>46</v>
      </c>
    </row>
    <row r="69" spans="1:28" ht="15.75" x14ac:dyDescent="0.2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>
        <f>R167+S167+T167+U167+V167+W167</f>
        <v>491</v>
      </c>
      <c r="R167" s="84">
        <v>34</v>
      </c>
      <c r="S167" s="84">
        <v>41</v>
      </c>
      <c r="T167" s="84">
        <v>53</v>
      </c>
      <c r="U167" s="84">
        <v>47</v>
      </c>
      <c r="V167" s="84">
        <v>217</v>
      </c>
      <c r="W167" s="84">
        <v>99</v>
      </c>
      <c r="X167" s="84"/>
      <c r="Y167" s="84"/>
      <c r="Z167" s="84"/>
      <c r="AA167" s="84"/>
      <c r="AB167" s="84">
        <v>46</v>
      </c>
    </row>
    <row r="168" spans="1:28" ht="15.75" x14ac:dyDescent="0.2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80" zoomScaleNormal="8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W21" sqref="W21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P22+P26+P60+P61</f>
        <v>92</v>
      </c>
      <c r="Q21" s="88">
        <f t="shared" ref="Q21:AB21" si="0">Q22+Q26+Q60+Q61</f>
        <v>53</v>
      </c>
      <c r="R21" s="88">
        <f t="shared" si="0"/>
        <v>51</v>
      </c>
      <c r="S21" s="88">
        <f t="shared" si="0"/>
        <v>0</v>
      </c>
      <c r="T21" s="88">
        <f t="shared" si="0"/>
        <v>0</v>
      </c>
      <c r="U21" s="88">
        <f t="shared" si="0"/>
        <v>0</v>
      </c>
      <c r="V21" s="88">
        <f t="shared" si="0"/>
        <v>0</v>
      </c>
      <c r="W21" s="88">
        <f t="shared" si="0"/>
        <v>6</v>
      </c>
      <c r="X21" s="88">
        <f t="shared" si="0"/>
        <v>4</v>
      </c>
      <c r="Y21" s="88">
        <f t="shared" si="0"/>
        <v>0</v>
      </c>
      <c r="Z21" s="88">
        <f t="shared" si="0"/>
        <v>2</v>
      </c>
      <c r="AA21" s="88">
        <f t="shared" si="0"/>
        <v>10</v>
      </c>
      <c r="AB21" s="88">
        <f t="shared" si="0"/>
        <v>71</v>
      </c>
      <c r="AC21" s="51"/>
    </row>
    <row r="22" spans="1:29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6</v>
      </c>
      <c r="Q22" s="88">
        <f t="shared" ref="Q22:AB22" si="1">Q23+Q24</f>
        <v>6</v>
      </c>
      <c r="R22" s="88">
        <f t="shared" si="1"/>
        <v>5</v>
      </c>
      <c r="S22" s="88">
        <f t="shared" si="1"/>
        <v>0</v>
      </c>
      <c r="T22" s="88">
        <f t="shared" si="1"/>
        <v>0</v>
      </c>
      <c r="U22" s="88">
        <f t="shared" si="1"/>
        <v>0</v>
      </c>
      <c r="V22" s="88">
        <f t="shared" si="1"/>
        <v>0</v>
      </c>
      <c r="W22" s="88">
        <f t="shared" si="1"/>
        <v>0</v>
      </c>
      <c r="X22" s="88">
        <f t="shared" si="1"/>
        <v>0</v>
      </c>
      <c r="Y22" s="88">
        <f t="shared" si="1"/>
        <v>0</v>
      </c>
      <c r="Z22" s="88">
        <f t="shared" si="1"/>
        <v>0</v>
      </c>
      <c r="AA22" s="88">
        <f t="shared" si="1"/>
        <v>1</v>
      </c>
      <c r="AB22" s="88">
        <f t="shared" si="1"/>
        <v>5</v>
      </c>
      <c r="AC22" s="51"/>
    </row>
    <row r="23" spans="1:29" ht="25.5" x14ac:dyDescent="0.2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/>
      <c r="AB23" s="88">
        <v>1</v>
      </c>
      <c r="AC23" s="51"/>
    </row>
    <row r="24" spans="1:29" ht="15.75" x14ac:dyDescent="0.2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5</v>
      </c>
      <c r="Q24" s="88">
        <v>5</v>
      </c>
      <c r="R24" s="88">
        <v>4</v>
      </c>
      <c r="S24" s="88"/>
      <c r="T24" s="88"/>
      <c r="U24" s="88"/>
      <c r="V24" s="88"/>
      <c r="W24" s="88"/>
      <c r="X24" s="88"/>
      <c r="Y24" s="88"/>
      <c r="Z24" s="88"/>
      <c r="AA24" s="88">
        <v>1</v>
      </c>
      <c r="AB24" s="88">
        <v>4</v>
      </c>
      <c r="AC24" s="51"/>
    </row>
    <row r="25" spans="1:29" ht="15.75" x14ac:dyDescent="0.2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f>P27+P53+P54+P55+P59</f>
        <v>50</v>
      </c>
      <c r="Q26" s="88">
        <f t="shared" ref="Q26:AB26" si="2">Q27+Q53+Q54+Q55+Q59</f>
        <v>46</v>
      </c>
      <c r="R26" s="88">
        <f t="shared" si="2"/>
        <v>46</v>
      </c>
      <c r="S26" s="88">
        <f t="shared" si="2"/>
        <v>0</v>
      </c>
      <c r="T26" s="88">
        <f t="shared" si="2"/>
        <v>0</v>
      </c>
      <c r="U26" s="88">
        <f t="shared" si="2"/>
        <v>0</v>
      </c>
      <c r="V26" s="88">
        <f t="shared" si="2"/>
        <v>0</v>
      </c>
      <c r="W26" s="88">
        <f t="shared" si="2"/>
        <v>4</v>
      </c>
      <c r="X26" s="88">
        <f t="shared" si="2"/>
        <v>4</v>
      </c>
      <c r="Y26" s="88">
        <f t="shared" si="2"/>
        <v>0</v>
      </c>
      <c r="Z26" s="88">
        <f t="shared" si="2"/>
        <v>2</v>
      </c>
      <c r="AA26" s="88">
        <f t="shared" si="2"/>
        <v>9</v>
      </c>
      <c r="AB26" s="88">
        <f t="shared" si="2"/>
        <v>35</v>
      </c>
      <c r="AC26" s="82">
        <v>69.2</v>
      </c>
    </row>
    <row r="27" spans="1:29" ht="25.5" x14ac:dyDescent="0.2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f>P28+P29+P30+P31+P32+P33+P34+P35+P36+P37+P38+P42+P43+P44+P45+P46+P47</f>
        <v>45</v>
      </c>
      <c r="Q27" s="88">
        <f t="shared" ref="Q27:AB27" si="3">Q28+Q29+Q30+Q31+Q32+Q33+Q34+Q35+Q36+Q37+Q38+Q42+Q43+Q44+Q45+Q46+Q47</f>
        <v>41</v>
      </c>
      <c r="R27" s="88">
        <f t="shared" si="3"/>
        <v>41</v>
      </c>
      <c r="S27" s="88">
        <f t="shared" si="3"/>
        <v>0</v>
      </c>
      <c r="T27" s="88">
        <f t="shared" si="3"/>
        <v>0</v>
      </c>
      <c r="U27" s="88">
        <f t="shared" si="3"/>
        <v>0</v>
      </c>
      <c r="V27" s="88">
        <f t="shared" si="3"/>
        <v>0</v>
      </c>
      <c r="W27" s="88">
        <f t="shared" si="3"/>
        <v>4</v>
      </c>
      <c r="X27" s="88">
        <f t="shared" si="3"/>
        <v>4</v>
      </c>
      <c r="Y27" s="88">
        <f t="shared" si="3"/>
        <v>0</v>
      </c>
      <c r="Z27" s="88">
        <f t="shared" si="3"/>
        <v>2</v>
      </c>
      <c r="AA27" s="88">
        <f t="shared" si="3"/>
        <v>9</v>
      </c>
      <c r="AB27" s="88">
        <f t="shared" si="3"/>
        <v>32</v>
      </c>
      <c r="AC27" s="82">
        <v>57.7</v>
      </c>
    </row>
    <row r="28" spans="1:29" ht="38.25" x14ac:dyDescent="0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11</v>
      </c>
      <c r="Q28" s="88">
        <v>10</v>
      </c>
      <c r="R28" s="88">
        <v>10</v>
      </c>
      <c r="S28" s="88"/>
      <c r="T28" s="88"/>
      <c r="U28" s="88"/>
      <c r="V28" s="88"/>
      <c r="W28" s="88">
        <v>1</v>
      </c>
      <c r="X28" s="88">
        <v>1</v>
      </c>
      <c r="Y28" s="88"/>
      <c r="Z28" s="88">
        <v>1</v>
      </c>
      <c r="AA28" s="88">
        <v>1</v>
      </c>
      <c r="AB28" s="88">
        <v>11</v>
      </c>
      <c r="AC28" s="82">
        <v>20</v>
      </c>
    </row>
    <row r="29" spans="1:29" ht="15.75" x14ac:dyDescent="0.2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4</v>
      </c>
      <c r="Q29" s="88">
        <v>4</v>
      </c>
      <c r="R29" s="88">
        <v>4</v>
      </c>
      <c r="S29" s="88"/>
      <c r="T29" s="88"/>
      <c r="U29" s="88"/>
      <c r="V29" s="88"/>
      <c r="W29" s="88"/>
      <c r="X29" s="88"/>
      <c r="Y29" s="88"/>
      <c r="Z29" s="88"/>
      <c r="AA29" s="88">
        <v>2</v>
      </c>
      <c r="AB29" s="88">
        <v>4</v>
      </c>
      <c r="AC29" s="51"/>
    </row>
    <row r="30" spans="1:29" ht="15.75" x14ac:dyDescent="0.2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4</v>
      </c>
      <c r="Q30" s="88">
        <v>3</v>
      </c>
      <c r="R30" s="88">
        <v>3</v>
      </c>
      <c r="S30" s="88"/>
      <c r="T30" s="88"/>
      <c r="U30" s="88"/>
      <c r="V30" s="88"/>
      <c r="W30" s="88">
        <v>1</v>
      </c>
      <c r="X30" s="88">
        <v>1</v>
      </c>
      <c r="Y30" s="88"/>
      <c r="Z30" s="88">
        <v>1</v>
      </c>
      <c r="AA30" s="88"/>
      <c r="AB30" s="88">
        <v>4</v>
      </c>
      <c r="AC30" s="51"/>
    </row>
    <row r="31" spans="1:29" ht="15.75" x14ac:dyDescent="0.2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2</v>
      </c>
      <c r="Q31" s="88">
        <v>2</v>
      </c>
      <c r="R31" s="88">
        <v>2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/>
      <c r="AB33" s="88">
        <v>0</v>
      </c>
      <c r="AC33" s="51"/>
    </row>
    <row r="34" spans="1:29" ht="15.75" x14ac:dyDescent="0.2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2</v>
      </c>
      <c r="R34" s="88">
        <v>2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/>
      <c r="T35" s="88"/>
      <c r="U35" s="88"/>
      <c r="V35" s="88"/>
      <c r="W35" s="88"/>
      <c r="X35" s="88"/>
      <c r="Y35" s="88"/>
      <c r="Z35" s="88"/>
      <c r="AA35" s="88"/>
      <c r="AB35" s="88">
        <v>1</v>
      </c>
      <c r="AC35" s="51"/>
    </row>
    <row r="36" spans="1:29" ht="15.75" x14ac:dyDescent="0.2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2</v>
      </c>
      <c r="Q36" s="88">
        <v>2</v>
      </c>
      <c r="R36" s="88">
        <v>2</v>
      </c>
      <c r="S36" s="88"/>
      <c r="T36" s="88"/>
      <c r="U36" s="88"/>
      <c r="V36" s="88"/>
      <c r="W36" s="88"/>
      <c r="X36" s="88"/>
      <c r="Y36" s="88"/>
      <c r="Z36" s="88"/>
      <c r="AA36" s="88"/>
      <c r="AB36" s="88">
        <v>2</v>
      </c>
      <c r="AC36" s="51"/>
    </row>
    <row r="37" spans="1:29" ht="15.75" x14ac:dyDescent="0.2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2</v>
      </c>
      <c r="Q37" s="88">
        <v>2</v>
      </c>
      <c r="R37" s="88">
        <v>2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2</v>
      </c>
      <c r="AC37" s="51"/>
    </row>
    <row r="38" spans="1:29" ht="15.75" x14ac:dyDescent="0.2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3</v>
      </c>
      <c r="Q38" s="88">
        <v>3</v>
      </c>
      <c r="R38" s="88">
        <v>3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3</v>
      </c>
      <c r="AC38" s="51"/>
    </row>
    <row r="39" spans="1:29" ht="25.5" x14ac:dyDescent="0.2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3</v>
      </c>
      <c r="Q39" s="88">
        <v>3</v>
      </c>
      <c r="R39" s="88">
        <v>3</v>
      </c>
      <c r="S39" s="88"/>
      <c r="T39" s="88"/>
      <c r="U39" s="88"/>
      <c r="V39" s="88"/>
      <c r="W39" s="88"/>
      <c r="X39" s="88"/>
      <c r="Y39" s="88"/>
      <c r="Z39" s="88"/>
      <c r="AA39" s="88">
        <v>1</v>
      </c>
      <c r="AB39" s="88">
        <v>3</v>
      </c>
      <c r="AC39" s="51"/>
    </row>
    <row r="40" spans="1:29" ht="15.75" x14ac:dyDescent="0.2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3</v>
      </c>
      <c r="Q42" s="88">
        <v>3</v>
      </c>
      <c r="R42" s="88">
        <v>3</v>
      </c>
      <c r="S42" s="88"/>
      <c r="T42" s="88"/>
      <c r="U42" s="88"/>
      <c r="V42" s="88"/>
      <c r="W42" s="88"/>
      <c r="X42" s="88"/>
      <c r="Y42" s="88"/>
      <c r="Z42" s="88"/>
      <c r="AA42" s="88">
        <v>2</v>
      </c>
      <c r="AB42" s="88"/>
      <c r="AC42" s="51"/>
    </row>
    <row r="43" spans="1:29" ht="15.75" x14ac:dyDescent="0.2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2</v>
      </c>
      <c r="R43" s="88">
        <v>2</v>
      </c>
      <c r="S43" s="88"/>
      <c r="T43" s="88"/>
      <c r="U43" s="88"/>
      <c r="V43" s="88"/>
      <c r="W43" s="88"/>
      <c r="X43" s="88"/>
      <c r="Y43" s="88"/>
      <c r="Z43" s="88"/>
      <c r="AA43" s="88"/>
      <c r="AB43" s="88">
        <v>1</v>
      </c>
      <c r="AC43" s="51"/>
    </row>
    <row r="44" spans="1:29" ht="15.75" x14ac:dyDescent="0.2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/>
      <c r="W44" s="88">
        <v>1</v>
      </c>
      <c r="X44" s="88">
        <v>1</v>
      </c>
      <c r="Y44" s="88"/>
      <c r="Z44" s="88"/>
      <c r="AA44" s="88"/>
      <c r="AB44" s="88">
        <v>1</v>
      </c>
      <c r="AC44" s="51"/>
    </row>
    <row r="45" spans="1:29" ht="15.75" x14ac:dyDescent="0.2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1</v>
      </c>
      <c r="R45" s="88">
        <v>1</v>
      </c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1</v>
      </c>
      <c r="R46" s="88">
        <v>1</v>
      </c>
      <c r="S46" s="88"/>
      <c r="T46" s="88"/>
      <c r="U46" s="88"/>
      <c r="V46" s="88"/>
      <c r="W46" s="88"/>
      <c r="X46" s="88"/>
      <c r="Y46" s="88"/>
      <c r="Z46" s="88"/>
      <c r="AA46" s="88"/>
      <c r="AB46" s="88">
        <v>1</v>
      </c>
      <c r="AC46" s="51"/>
    </row>
    <row r="47" spans="1:29" ht="15.75" x14ac:dyDescent="0.2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4</v>
      </c>
      <c r="Q47" s="88">
        <v>3</v>
      </c>
      <c r="R47" s="88">
        <v>3</v>
      </c>
      <c r="S47" s="88"/>
      <c r="T47" s="88"/>
      <c r="U47" s="88"/>
      <c r="V47" s="88"/>
      <c r="W47" s="88">
        <v>1</v>
      </c>
      <c r="X47" s="88">
        <v>1</v>
      </c>
      <c r="Y47" s="88"/>
      <c r="Z47" s="88"/>
      <c r="AA47" s="88"/>
      <c r="AB47" s="88"/>
      <c r="AC47" s="51"/>
    </row>
    <row r="48" spans="1:29" ht="15.75" x14ac:dyDescent="0.2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1</v>
      </c>
      <c r="S53" s="88"/>
      <c r="T53" s="88"/>
      <c r="U53" s="88"/>
      <c r="V53" s="88"/>
      <c r="W53" s="88"/>
      <c r="X53" s="88"/>
      <c r="Y53" s="88"/>
      <c r="Z53" s="88"/>
      <c r="AA53" s="88"/>
      <c r="AB53" s="88">
        <v>1</v>
      </c>
      <c r="AC53" s="82">
        <f>'Раздел 3.4'!Q53</f>
        <v>1</v>
      </c>
    </row>
    <row r="54" spans="1:29" ht="15.75" x14ac:dyDescent="0.2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2</v>
      </c>
      <c r="Q54" s="88">
        <v>2</v>
      </c>
      <c r="R54" s="88">
        <v>2</v>
      </c>
      <c r="S54" s="88"/>
      <c r="T54" s="88"/>
      <c r="U54" s="88"/>
      <c r="V54" s="88"/>
      <c r="W54" s="88">
        <v>0</v>
      </c>
      <c r="X54" s="88">
        <v>0</v>
      </c>
      <c r="Y54" s="88"/>
      <c r="Z54" s="88"/>
      <c r="AA54" s="88"/>
      <c r="AB54" s="88">
        <v>1</v>
      </c>
      <c r="AC54" s="82">
        <f>'Раздел 3.4'!Q54</f>
        <v>0</v>
      </c>
    </row>
    <row r="55" spans="1:29" ht="15.75" x14ac:dyDescent="0.2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/>
      <c r="T55" s="88"/>
      <c r="U55" s="88"/>
      <c r="V55" s="88"/>
      <c r="W55" s="88"/>
      <c r="X55" s="88"/>
      <c r="Y55" s="88"/>
      <c r="Z55" s="88"/>
      <c r="AA55" s="88"/>
      <c r="AB55" s="88">
        <v>1</v>
      </c>
      <c r="AC55" s="82">
        <f>'Раздел 3.4'!Q55</f>
        <v>1</v>
      </c>
    </row>
    <row r="56" spans="1:29" ht="15.75" x14ac:dyDescent="0.2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/>
      <c r="T56" s="88"/>
      <c r="U56" s="88"/>
      <c r="V56" s="88"/>
      <c r="W56" s="88"/>
      <c r="X56" s="88"/>
      <c r="Y56" s="88"/>
      <c r="Z56" s="88"/>
      <c r="AA56" s="88"/>
      <c r="AB56" s="88">
        <v>0</v>
      </c>
      <c r="AC56" s="82">
        <f>'Раздел 3.4'!Q56</f>
        <v>6</v>
      </c>
    </row>
    <row r="57" spans="1:29" ht="15.75" x14ac:dyDescent="0.2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>
        <v>0</v>
      </c>
      <c r="AC57" s="82">
        <f>'Раздел 3.4'!Q57</f>
        <v>0</v>
      </c>
    </row>
    <row r="58" spans="1:29" ht="15.75" x14ac:dyDescent="0.2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>
        <f>'Раздел 3.4'!Q58</f>
        <v>0</v>
      </c>
    </row>
    <row r="59" spans="1:29" ht="15.75" x14ac:dyDescent="0.2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1</v>
      </c>
      <c r="Q59" s="88">
        <v>1</v>
      </c>
      <c r="R59" s="88">
        <v>1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>
        <f>'Раздел 3.4'!Q59</f>
        <v>3.5</v>
      </c>
    </row>
    <row r="60" spans="1:29" ht="15.75" x14ac:dyDescent="0.2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>
        <v>1</v>
      </c>
      <c r="R60" s="88"/>
      <c r="S60" s="88"/>
      <c r="T60" s="88"/>
      <c r="U60" s="88"/>
      <c r="V60" s="88"/>
      <c r="W60" s="88">
        <v>2</v>
      </c>
      <c r="X60" s="88"/>
      <c r="Y60" s="88"/>
      <c r="Z60" s="88"/>
      <c r="AA60" s="88"/>
      <c r="AB60" s="88">
        <v>3</v>
      </c>
      <c r="AC60" s="51"/>
    </row>
    <row r="61" spans="1:29" ht="15.75" x14ac:dyDescent="0.2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>
        <v>28</v>
      </c>
      <c r="AC61" s="51"/>
    </row>
    <row r="62" spans="1:29" ht="25.5" x14ac:dyDescent="0.2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7</v>
      </c>
      <c r="Q67" s="88">
        <v>7</v>
      </c>
      <c r="R67" s="88">
        <v>7</v>
      </c>
      <c r="S67" s="88"/>
      <c r="T67" s="88"/>
      <c r="U67" s="88"/>
      <c r="V67" s="88"/>
      <c r="W67" s="88"/>
      <c r="X67" s="88"/>
      <c r="Y67" s="88"/>
      <c r="Z67" s="88"/>
      <c r="AA67" s="88"/>
      <c r="AB67" s="88">
        <v>6</v>
      </c>
      <c r="AC67" s="51"/>
    </row>
    <row r="68" spans="1:29" ht="15.75" x14ac:dyDescent="0.2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f>7</f>
        <v>7</v>
      </c>
      <c r="Q68" s="88">
        <v>7</v>
      </c>
      <c r="R68" s="88">
        <v>7</v>
      </c>
      <c r="S68" s="88"/>
      <c r="T68" s="88"/>
      <c r="U68" s="88"/>
      <c r="V68" s="88"/>
      <c r="W68" s="88"/>
      <c r="X68" s="88"/>
      <c r="Y68" s="88"/>
      <c r="Z68" s="88"/>
      <c r="AA68" s="88"/>
      <c r="AB68" s="88">
        <v>6</v>
      </c>
      <c r="AC68" s="51"/>
    </row>
    <row r="69" spans="1:29" ht="25.5" x14ac:dyDescent="0.2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9752</v>
      </c>
      <c r="B74" s="69">
        <v>-54</v>
      </c>
      <c r="O74" s="73">
        <v>54</v>
      </c>
      <c r="P74" s="86"/>
    </row>
    <row r="75" spans="1:29" ht="15.75" x14ac:dyDescent="0.25">
      <c r="A75" s="105" t="s">
        <v>9753</v>
      </c>
      <c r="B75" s="37">
        <v>-55</v>
      </c>
      <c r="O75" s="73">
        <v>55</v>
      </c>
      <c r="P75" s="87"/>
    </row>
    <row r="76" spans="1:29" ht="38.25" x14ac:dyDescent="0.25">
      <c r="A76" s="105" t="s">
        <v>9754</v>
      </c>
      <c r="B76" s="37">
        <v>-56</v>
      </c>
      <c r="O76" s="73">
        <v>56</v>
      </c>
      <c r="P76" s="86"/>
    </row>
    <row r="77" spans="1:29" ht="15.75" x14ac:dyDescent="0.25">
      <c r="A77" s="105" t="s">
        <v>9755</v>
      </c>
      <c r="B77" s="37">
        <v>-57</v>
      </c>
      <c r="O77" s="73">
        <v>57</v>
      </c>
      <c r="P77" s="87"/>
    </row>
    <row r="78" spans="1:29" ht="25.5" x14ac:dyDescent="0.25">
      <c r="A78" s="105" t="s">
        <v>9763</v>
      </c>
      <c r="B78" s="37">
        <v>-58</v>
      </c>
      <c r="O78" s="73">
        <v>58</v>
      </c>
      <c r="P78" s="87"/>
    </row>
    <row r="79" spans="1:29" ht="15.75" x14ac:dyDescent="0.25">
      <c r="A79" s="105" t="s">
        <v>9756</v>
      </c>
      <c r="B79" s="37">
        <v>-59</v>
      </c>
      <c r="O79" s="73">
        <v>59</v>
      </c>
      <c r="P79" s="87"/>
    </row>
    <row r="80" spans="1:29" ht="25.5" x14ac:dyDescent="0.25">
      <c r="A80" s="105" t="s">
        <v>9757</v>
      </c>
      <c r="B80" s="37">
        <v>-60</v>
      </c>
      <c r="O80" s="73">
        <v>60</v>
      </c>
      <c r="P80" s="86"/>
    </row>
    <row r="81" spans="1:16" ht="15.75" x14ac:dyDescent="0.25">
      <c r="A81" s="105" t="s">
        <v>9758</v>
      </c>
      <c r="B81" s="37">
        <v>-61</v>
      </c>
      <c r="O81" s="73">
        <v>61</v>
      </c>
      <c r="P81" s="86"/>
    </row>
    <row r="82" spans="1:16" ht="25.5" x14ac:dyDescent="0.25">
      <c r="A82" s="105" t="s">
        <v>9759</v>
      </c>
      <c r="B82" s="37"/>
      <c r="O82" s="73">
        <v>62</v>
      </c>
      <c r="P82" s="86">
        <v>35</v>
      </c>
    </row>
    <row r="83" spans="1:16" ht="25.5" x14ac:dyDescent="0.25">
      <c r="A83" s="105" t="s">
        <v>9761</v>
      </c>
      <c r="B83" s="37"/>
      <c r="O83" s="73">
        <v>63</v>
      </c>
      <c r="P83" s="86">
        <v>23</v>
      </c>
    </row>
    <row r="84" spans="1:16" ht="25.5" x14ac:dyDescent="0.25">
      <c r="A84" s="105" t="s">
        <v>9762</v>
      </c>
      <c r="B84" s="37"/>
      <c r="O84" s="73">
        <v>64</v>
      </c>
      <c r="P84" s="87">
        <v>23</v>
      </c>
    </row>
    <row r="85" spans="1:16" ht="15.75" x14ac:dyDescent="0.25">
      <c r="A85" s="105" t="s">
        <v>9760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A28" sqref="AA28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2"/>
      <c r="Z18" s="202"/>
      <c r="AA18" s="202"/>
      <c r="AB18" s="202"/>
      <c r="AC18" s="200"/>
      <c r="AD18" s="206" t="s">
        <v>6446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P22+P26+P60+P61</f>
        <v>92</v>
      </c>
      <c r="Q21" s="88">
        <f t="shared" ref="Q21:AD21" si="0">Q22+Q26+Q60+Q61</f>
        <v>11</v>
      </c>
      <c r="R21" s="88">
        <f t="shared" si="0"/>
        <v>19</v>
      </c>
      <c r="S21" s="88">
        <f t="shared" si="0"/>
        <v>21</v>
      </c>
      <c r="T21" s="88">
        <f t="shared" si="0"/>
        <v>14</v>
      </c>
      <c r="U21" s="88">
        <f t="shared" si="0"/>
        <v>11</v>
      </c>
      <c r="V21" s="88">
        <f t="shared" si="0"/>
        <v>16</v>
      </c>
      <c r="W21" s="88">
        <f t="shared" si="0"/>
        <v>55</v>
      </c>
      <c r="X21" s="88">
        <f t="shared" si="0"/>
        <v>4</v>
      </c>
      <c r="Y21" s="88">
        <f t="shared" si="0"/>
        <v>12</v>
      </c>
      <c r="Z21" s="88">
        <f t="shared" si="0"/>
        <v>10</v>
      </c>
      <c r="AA21" s="88">
        <f t="shared" si="0"/>
        <v>8</v>
      </c>
      <c r="AB21" s="88">
        <f t="shared" si="0"/>
        <v>7</v>
      </c>
      <c r="AC21" s="88">
        <f t="shared" si="0"/>
        <v>14</v>
      </c>
      <c r="AD21" s="88">
        <f t="shared" si="0"/>
        <v>37</v>
      </c>
    </row>
    <row r="22" spans="1:30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6</v>
      </c>
      <c r="Q22" s="88">
        <f t="shared" ref="Q22:AD22" si="1">Q23+Q24</f>
        <v>0</v>
      </c>
      <c r="R22" s="88">
        <f t="shared" si="1"/>
        <v>2</v>
      </c>
      <c r="S22" s="88">
        <f t="shared" si="1"/>
        <v>2</v>
      </c>
      <c r="T22" s="88">
        <f t="shared" si="1"/>
        <v>0</v>
      </c>
      <c r="U22" s="88">
        <f t="shared" si="1"/>
        <v>0</v>
      </c>
      <c r="V22" s="88">
        <f t="shared" si="1"/>
        <v>2</v>
      </c>
      <c r="W22" s="88">
        <f t="shared" si="1"/>
        <v>5</v>
      </c>
      <c r="X22" s="88">
        <f t="shared" si="1"/>
        <v>0</v>
      </c>
      <c r="Y22" s="88">
        <f t="shared" si="1"/>
        <v>2</v>
      </c>
      <c r="Z22" s="88">
        <f t="shared" si="1"/>
        <v>0</v>
      </c>
      <c r="AA22" s="88">
        <f t="shared" si="1"/>
        <v>1</v>
      </c>
      <c r="AB22" s="88">
        <f t="shared" si="1"/>
        <v>0</v>
      </c>
      <c r="AC22" s="88">
        <f t="shared" si="1"/>
        <v>2</v>
      </c>
      <c r="AD22" s="88">
        <f t="shared" si="1"/>
        <v>1</v>
      </c>
    </row>
    <row r="23" spans="1:30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5</v>
      </c>
      <c r="Q24" s="88"/>
      <c r="R24" s="88">
        <v>2</v>
      </c>
      <c r="S24" s="88">
        <v>2</v>
      </c>
      <c r="T24" s="88"/>
      <c r="U24" s="88"/>
      <c r="V24" s="88">
        <v>1</v>
      </c>
      <c r="W24" s="88">
        <v>4</v>
      </c>
      <c r="X24" s="88"/>
      <c r="Y24" s="88">
        <v>2</v>
      </c>
      <c r="Z24" s="88"/>
      <c r="AA24" s="88">
        <v>1</v>
      </c>
      <c r="AB24" s="88"/>
      <c r="AC24" s="88">
        <v>1</v>
      </c>
      <c r="AD24" s="88">
        <v>1</v>
      </c>
    </row>
    <row r="25" spans="1:30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P27+P53+P54+P55+P59</f>
        <v>50</v>
      </c>
      <c r="Q26" s="88">
        <f t="shared" ref="Q26:AD26" si="2">Q27+Q53+Q54+Q55+Q59</f>
        <v>4</v>
      </c>
      <c r="R26" s="88">
        <f t="shared" si="2"/>
        <v>10</v>
      </c>
      <c r="S26" s="88">
        <f t="shared" si="2"/>
        <v>10</v>
      </c>
      <c r="T26" s="88">
        <f t="shared" si="2"/>
        <v>7</v>
      </c>
      <c r="U26" s="88">
        <f t="shared" si="2"/>
        <v>7</v>
      </c>
      <c r="V26" s="88">
        <f t="shared" si="2"/>
        <v>12</v>
      </c>
      <c r="W26" s="88">
        <f t="shared" si="2"/>
        <v>50</v>
      </c>
      <c r="X26" s="88">
        <f t="shared" si="2"/>
        <v>4</v>
      </c>
      <c r="Y26" s="88">
        <f t="shared" si="2"/>
        <v>10</v>
      </c>
      <c r="Z26" s="88">
        <f t="shared" si="2"/>
        <v>10</v>
      </c>
      <c r="AA26" s="88">
        <f t="shared" si="2"/>
        <v>7</v>
      </c>
      <c r="AB26" s="88">
        <f t="shared" si="2"/>
        <v>7</v>
      </c>
      <c r="AC26" s="88">
        <f t="shared" si="2"/>
        <v>12</v>
      </c>
      <c r="AD26" s="88">
        <f t="shared" si="2"/>
        <v>0</v>
      </c>
    </row>
    <row r="27" spans="1:30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P28+P29+P30+P31+P32+P33+P34+P35+P36+P37+P38+P42+P43+P44+P45+P46+P47</f>
        <v>45</v>
      </c>
      <c r="Q27" s="88">
        <f t="shared" ref="Q27:AD27" si="3">Q28+Q29+Q30+Q31+Q32+Q33+Q34+Q35+Q36+Q37+Q38+Q42+Q43+Q44+Q45+Q46+Q47</f>
        <v>4</v>
      </c>
      <c r="R27" s="88">
        <f t="shared" si="3"/>
        <v>8</v>
      </c>
      <c r="S27" s="88">
        <f t="shared" si="3"/>
        <v>8</v>
      </c>
      <c r="T27" s="88">
        <f t="shared" si="3"/>
        <v>7</v>
      </c>
      <c r="U27" s="88">
        <f t="shared" si="3"/>
        <v>7</v>
      </c>
      <c r="V27" s="88">
        <f t="shared" si="3"/>
        <v>11</v>
      </c>
      <c r="W27" s="88">
        <f t="shared" si="3"/>
        <v>45</v>
      </c>
      <c r="X27" s="88">
        <f t="shared" si="3"/>
        <v>4</v>
      </c>
      <c r="Y27" s="88">
        <f t="shared" si="3"/>
        <v>8</v>
      </c>
      <c r="Z27" s="88">
        <f t="shared" si="3"/>
        <v>8</v>
      </c>
      <c r="AA27" s="88">
        <f>AA28+AA29+AA30+AA31+AA32+AA33+AA34+AA35+AA36+AA37+AA38+AA42+AA43+AA44+AA45+AA46+AA47</f>
        <v>7</v>
      </c>
      <c r="AB27" s="88">
        <f t="shared" si="3"/>
        <v>7</v>
      </c>
      <c r="AC27" s="88">
        <f t="shared" si="3"/>
        <v>11</v>
      </c>
      <c r="AD27" s="88">
        <f t="shared" si="3"/>
        <v>0</v>
      </c>
    </row>
    <row r="28" spans="1:30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11</v>
      </c>
      <c r="Q28" s="88">
        <v>2</v>
      </c>
      <c r="R28" s="88">
        <v>2</v>
      </c>
      <c r="S28" s="88">
        <v>1</v>
      </c>
      <c r="T28" s="88">
        <v>2</v>
      </c>
      <c r="U28" s="88">
        <v>3</v>
      </c>
      <c r="V28" s="88">
        <v>1</v>
      </c>
      <c r="W28" s="88">
        <v>11</v>
      </c>
      <c r="X28" s="88">
        <v>2</v>
      </c>
      <c r="Y28" s="88">
        <v>2</v>
      </c>
      <c r="Z28" s="88">
        <v>1</v>
      </c>
      <c r="AA28" s="88">
        <v>2</v>
      </c>
      <c r="AB28" s="88">
        <v>3</v>
      </c>
      <c r="AC28" s="88">
        <v>1</v>
      </c>
      <c r="AD28" s="88">
        <v>0</v>
      </c>
    </row>
    <row r="29" spans="1:30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4</v>
      </c>
      <c r="Q29" s="88"/>
      <c r="R29" s="88"/>
      <c r="S29" s="88">
        <v>2</v>
      </c>
      <c r="T29" s="88">
        <v>1</v>
      </c>
      <c r="U29" s="88"/>
      <c r="V29" s="88">
        <v>1</v>
      </c>
      <c r="W29" s="88">
        <v>4</v>
      </c>
      <c r="X29" s="88"/>
      <c r="Y29" s="88"/>
      <c r="Z29" s="88">
        <v>2</v>
      </c>
      <c r="AA29" s="88">
        <v>1</v>
      </c>
      <c r="AB29" s="88"/>
      <c r="AC29" s="88">
        <v>1</v>
      </c>
      <c r="AD29" s="88"/>
    </row>
    <row r="30" spans="1:30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4</v>
      </c>
      <c r="Q30" s="88"/>
      <c r="R30" s="88"/>
      <c r="S30" s="88"/>
      <c r="T30" s="88">
        <v>1</v>
      </c>
      <c r="U30" s="88">
        <v>1</v>
      </c>
      <c r="V30" s="88">
        <v>2</v>
      </c>
      <c r="W30" s="88">
        <v>4</v>
      </c>
      <c r="X30" s="88"/>
      <c r="Y30" s="88"/>
      <c r="Z30" s="88"/>
      <c r="AA30" s="88">
        <v>1</v>
      </c>
      <c r="AB30" s="88">
        <v>1</v>
      </c>
      <c r="AC30" s="88">
        <v>2</v>
      </c>
      <c r="AD30" s="88"/>
    </row>
    <row r="31" spans="1:30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2</v>
      </c>
      <c r="Q31" s="88"/>
      <c r="R31" s="88">
        <v>2</v>
      </c>
      <c r="S31" s="88"/>
      <c r="T31" s="88"/>
      <c r="U31" s="88"/>
      <c r="V31" s="88"/>
      <c r="W31" s="88">
        <v>2</v>
      </c>
      <c r="X31" s="88"/>
      <c r="Y31" s="88">
        <v>2</v>
      </c>
      <c r="Z31" s="88"/>
      <c r="AA31" s="88"/>
      <c r="AB31" s="88"/>
      <c r="AC31" s="88"/>
      <c r="AD31" s="88"/>
    </row>
    <row r="32" spans="1:30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>
        <v>1</v>
      </c>
      <c r="S32" s="88"/>
      <c r="T32" s="88"/>
      <c r="U32" s="88"/>
      <c r="V32" s="88"/>
      <c r="W32" s="88">
        <v>1</v>
      </c>
      <c r="X32" s="88"/>
      <c r="Y32" s="88">
        <v>1</v>
      </c>
      <c r="Z32" s="88"/>
      <c r="AA32" s="88"/>
      <c r="AB32" s="88"/>
      <c r="AC32" s="88"/>
      <c r="AD32" s="88"/>
    </row>
    <row r="33" spans="1:30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1</v>
      </c>
      <c r="R34" s="88"/>
      <c r="S34" s="88"/>
      <c r="T34" s="88"/>
      <c r="U34" s="88"/>
      <c r="V34" s="88">
        <v>1</v>
      </c>
      <c r="W34" s="88">
        <v>2</v>
      </c>
      <c r="X34" s="88">
        <v>1</v>
      </c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/>
      <c r="S35" s="88"/>
      <c r="T35" s="88"/>
      <c r="U35" s="88"/>
      <c r="V35" s="88">
        <v>1</v>
      </c>
      <c r="W35" s="88">
        <v>1</v>
      </c>
      <c r="X35" s="88"/>
      <c r="Y35" s="88"/>
      <c r="Z35" s="88"/>
      <c r="AA35" s="88"/>
      <c r="AB35" s="88"/>
      <c r="AC35" s="88">
        <v>1</v>
      </c>
      <c r="AD35" s="88"/>
    </row>
    <row r="36" spans="1:30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2</v>
      </c>
      <c r="Q36" s="88"/>
      <c r="R36" s="88"/>
      <c r="S36" s="88"/>
      <c r="T36" s="88">
        <v>1</v>
      </c>
      <c r="U36" s="88">
        <v>1</v>
      </c>
      <c r="V36" s="88"/>
      <c r="W36" s="88">
        <v>2</v>
      </c>
      <c r="X36" s="88"/>
      <c r="Y36" s="88"/>
      <c r="Z36" s="88"/>
      <c r="AA36" s="88">
        <v>1</v>
      </c>
      <c r="AB36" s="88">
        <v>1</v>
      </c>
      <c r="AC36" s="88"/>
      <c r="AD36" s="88"/>
    </row>
    <row r="37" spans="1:30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2</v>
      </c>
      <c r="Q37" s="88"/>
      <c r="R37" s="88"/>
      <c r="S37" s="88"/>
      <c r="T37" s="88">
        <v>1</v>
      </c>
      <c r="U37" s="88">
        <v>1</v>
      </c>
      <c r="V37" s="88"/>
      <c r="W37" s="88">
        <v>2</v>
      </c>
      <c r="X37" s="88"/>
      <c r="Y37" s="88"/>
      <c r="Z37" s="88"/>
      <c r="AA37" s="88">
        <v>1</v>
      </c>
      <c r="AB37" s="88">
        <v>1</v>
      </c>
      <c r="AC37" s="88"/>
      <c r="AD37" s="88"/>
    </row>
    <row r="38" spans="1:30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3</v>
      </c>
      <c r="Q38" s="88"/>
      <c r="R38" s="88">
        <v>1</v>
      </c>
      <c r="S38" s="88"/>
      <c r="T38" s="88"/>
      <c r="U38" s="88"/>
      <c r="V38" s="88">
        <v>2</v>
      </c>
      <c r="W38" s="88">
        <f>3</f>
        <v>3</v>
      </c>
      <c r="X38" s="88"/>
      <c r="Y38" s="88">
        <v>1</v>
      </c>
      <c r="Z38" s="88"/>
      <c r="AA38" s="88"/>
      <c r="AB38" s="88"/>
      <c r="AC38" s="88">
        <v>2</v>
      </c>
      <c r="AD38" s="88"/>
    </row>
    <row r="39" spans="1:30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3</v>
      </c>
      <c r="Q39" s="88"/>
      <c r="R39" s="88">
        <v>1</v>
      </c>
      <c r="S39" s="88"/>
      <c r="T39" s="88"/>
      <c r="U39" s="88"/>
      <c r="V39" s="88">
        <v>2</v>
      </c>
      <c r="W39" s="88">
        <v>3</v>
      </c>
      <c r="X39" s="88"/>
      <c r="Y39" s="88">
        <v>1</v>
      </c>
      <c r="Z39" s="88"/>
      <c r="AA39" s="88"/>
      <c r="AB39" s="88"/>
      <c r="AC39" s="88">
        <v>2</v>
      </c>
      <c r="AD39" s="88"/>
    </row>
    <row r="40" spans="1:30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3</v>
      </c>
      <c r="Q42" s="88"/>
      <c r="R42" s="88"/>
      <c r="S42" s="88">
        <v>1</v>
      </c>
      <c r="T42" s="88">
        <v>1</v>
      </c>
      <c r="U42" s="88">
        <v>1</v>
      </c>
      <c r="V42" s="88"/>
      <c r="W42" s="88">
        <v>3</v>
      </c>
      <c r="X42" s="88"/>
      <c r="Y42" s="88"/>
      <c r="Z42" s="88">
        <v>1</v>
      </c>
      <c r="AA42" s="88">
        <v>1</v>
      </c>
      <c r="AB42" s="88">
        <v>1</v>
      </c>
      <c r="AC42" s="88"/>
      <c r="AD42" s="88"/>
    </row>
    <row r="43" spans="1:30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/>
      <c r="R43" s="88"/>
      <c r="S43" s="88"/>
      <c r="T43" s="88"/>
      <c r="U43" s="88"/>
      <c r="V43" s="88">
        <v>2</v>
      </c>
      <c r="W43" s="88">
        <v>2</v>
      </c>
      <c r="X43" s="88"/>
      <c r="Y43" s="88"/>
      <c r="Z43" s="88"/>
      <c r="AA43" s="88"/>
      <c r="AB43" s="88"/>
      <c r="AC43" s="88">
        <v>2</v>
      </c>
      <c r="AD43" s="88"/>
    </row>
    <row r="44" spans="1:30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>
        <v>1</v>
      </c>
      <c r="S44" s="88"/>
      <c r="T44" s="88"/>
      <c r="U44" s="88"/>
      <c r="V44" s="88"/>
      <c r="W44" s="88">
        <v>1</v>
      </c>
      <c r="X44" s="88"/>
      <c r="Y44" s="88">
        <v>1</v>
      </c>
      <c r="Z44" s="88"/>
      <c r="AA44" s="88"/>
      <c r="AB44" s="88"/>
      <c r="AC44" s="88"/>
      <c r="AD44" s="88"/>
    </row>
    <row r="45" spans="1:30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/>
      <c r="S45" s="88">
        <v>1</v>
      </c>
      <c r="T45" s="88"/>
      <c r="U45" s="88"/>
      <c r="V45" s="88"/>
      <c r="W45" s="88">
        <v>1</v>
      </c>
      <c r="X45" s="88"/>
      <c r="Y45" s="88"/>
      <c r="Z45" s="88">
        <v>1</v>
      </c>
      <c r="AA45" s="88"/>
      <c r="AB45" s="88"/>
      <c r="AC45" s="88"/>
      <c r="AD45" s="88"/>
    </row>
    <row r="46" spans="1:30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1</v>
      </c>
      <c r="R46" s="88"/>
      <c r="S46" s="88"/>
      <c r="T46" s="88"/>
      <c r="U46" s="88"/>
      <c r="V46" s="88"/>
      <c r="W46" s="88">
        <v>1</v>
      </c>
      <c r="X46" s="88">
        <v>1</v>
      </c>
      <c r="Y46" s="88"/>
      <c r="Z46" s="88"/>
      <c r="AA46" s="88"/>
      <c r="AB46" s="88"/>
      <c r="AC46" s="88"/>
      <c r="AD46" s="88"/>
    </row>
    <row r="47" spans="1:30" ht="15.75" x14ac:dyDescent="0.2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4</v>
      </c>
      <c r="Q47" s="88"/>
      <c r="R47" s="88">
        <v>1</v>
      </c>
      <c r="S47" s="88">
        <v>3</v>
      </c>
      <c r="T47" s="88"/>
      <c r="U47" s="88"/>
      <c r="V47" s="88"/>
      <c r="W47" s="88">
        <v>4</v>
      </c>
      <c r="X47" s="88"/>
      <c r="Y47" s="88">
        <v>1</v>
      </c>
      <c r="Z47" s="88">
        <v>3</v>
      </c>
      <c r="AA47" s="88"/>
      <c r="AB47" s="88"/>
      <c r="AC47" s="88"/>
      <c r="AD47" s="88"/>
    </row>
    <row r="48" spans="1:30" ht="15.75" x14ac:dyDescent="0.2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>
        <v>1</v>
      </c>
      <c r="W53" s="88">
        <v>1</v>
      </c>
      <c r="X53" s="88"/>
      <c r="Y53" s="88"/>
      <c r="Z53" s="88"/>
      <c r="AA53" s="88"/>
      <c r="AB53" s="88"/>
      <c r="AC53" s="88">
        <v>1</v>
      </c>
      <c r="AD53" s="88"/>
    </row>
    <row r="54" spans="1:30" ht="15.75" x14ac:dyDescent="0.2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2</v>
      </c>
      <c r="Q54" s="88"/>
      <c r="R54" s="88">
        <v>1</v>
      </c>
      <c r="S54" s="88">
        <v>1</v>
      </c>
      <c r="T54" s="88"/>
      <c r="U54" s="88"/>
      <c r="V54" s="88"/>
      <c r="W54" s="88">
        <v>2</v>
      </c>
      <c r="X54" s="88"/>
      <c r="Y54" s="88">
        <v>1</v>
      </c>
      <c r="Z54" s="88">
        <v>1</v>
      </c>
      <c r="AA54" s="88"/>
      <c r="AB54" s="88"/>
      <c r="AC54" s="88"/>
      <c r="AD54" s="88"/>
    </row>
    <row r="55" spans="1:30" ht="15.75" x14ac:dyDescent="0.2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>
        <v>1</v>
      </c>
      <c r="S55" s="88"/>
      <c r="T55" s="88"/>
      <c r="U55" s="88"/>
      <c r="V55" s="88"/>
      <c r="W55" s="88">
        <v>1</v>
      </c>
      <c r="X55" s="88"/>
      <c r="Y55" s="88">
        <v>1</v>
      </c>
      <c r="Z55" s="88"/>
      <c r="AA55" s="88"/>
      <c r="AB55" s="88"/>
      <c r="AC55" s="88"/>
      <c r="AD55" s="88"/>
    </row>
    <row r="56" spans="1:30" ht="15.75" x14ac:dyDescent="0.2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1</v>
      </c>
      <c r="Q59" s="88"/>
      <c r="R59" s="88"/>
      <c r="S59" s="88">
        <v>1</v>
      </c>
      <c r="T59" s="88"/>
      <c r="U59" s="88"/>
      <c r="V59" s="88"/>
      <c r="W59" s="88">
        <v>1</v>
      </c>
      <c r="X59" s="88"/>
      <c r="Y59" s="88"/>
      <c r="Z59" s="88">
        <v>1</v>
      </c>
      <c r="AA59" s="88"/>
      <c r="AB59" s="88"/>
      <c r="AC59" s="88"/>
      <c r="AD59" s="88"/>
    </row>
    <row r="60" spans="1:30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/>
      <c r="R60" s="88"/>
      <c r="S60" s="88">
        <v>3</v>
      </c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>
        <v>3</v>
      </c>
    </row>
    <row r="61" spans="1:30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33</v>
      </c>
      <c r="Q61" s="88">
        <f>7</f>
        <v>7</v>
      </c>
      <c r="R61" s="88">
        <v>7</v>
      </c>
      <c r="S61" s="88">
        <v>6</v>
      </c>
      <c r="T61" s="88">
        <v>7</v>
      </c>
      <c r="U61" s="88">
        <v>4</v>
      </c>
      <c r="V61" s="88">
        <v>2</v>
      </c>
      <c r="W61" s="88"/>
      <c r="X61" s="88"/>
      <c r="Y61" s="88"/>
      <c r="Z61" s="88"/>
      <c r="AA61" s="88"/>
      <c r="AB61" s="88"/>
      <c r="AC61" s="88"/>
      <c r="AD61" s="88">
        <f>33</f>
        <v>33</v>
      </c>
    </row>
    <row r="62" spans="1:30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7</v>
      </c>
      <c r="Q67" s="88"/>
      <c r="R67" s="88"/>
      <c r="S67" s="88"/>
      <c r="T67" s="88">
        <v>2</v>
      </c>
      <c r="U67" s="88">
        <v>4</v>
      </c>
      <c r="V67" s="88">
        <v>1</v>
      </c>
      <c r="W67" s="88">
        <f>7</f>
        <v>7</v>
      </c>
      <c r="X67" s="88"/>
      <c r="Y67" s="88"/>
      <c r="Z67" s="88"/>
      <c r="AA67" s="88">
        <v>2</v>
      </c>
      <c r="AB67" s="88">
        <v>4</v>
      </c>
      <c r="AC67" s="88">
        <f>1</f>
        <v>1</v>
      </c>
      <c r="AD67" s="88"/>
    </row>
    <row r="68" spans="1:30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f>7</f>
        <v>7</v>
      </c>
      <c r="Q68" s="88"/>
      <c r="R68" s="88"/>
      <c r="S68" s="88"/>
      <c r="T68" s="88">
        <v>2</v>
      </c>
      <c r="U68" s="88">
        <v>4</v>
      </c>
      <c r="V68" s="88">
        <v>1</v>
      </c>
      <c r="W68" s="88">
        <f>7</f>
        <v>7</v>
      </c>
      <c r="X68" s="88"/>
      <c r="Y68" s="88"/>
      <c r="Z68" s="88"/>
      <c r="AA68" s="88">
        <v>2</v>
      </c>
      <c r="AB68" s="88">
        <v>4</v>
      </c>
      <c r="AC68" s="88">
        <f>1</f>
        <v>1</v>
      </c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/>
      <c r="Q21" s="88"/>
      <c r="R21" s="88"/>
    </row>
    <row r="22" spans="1:18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</row>
    <row r="23" spans="1:18" ht="15.75" x14ac:dyDescent="0.2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</row>
    <row r="58" spans="1:18" ht="15.75" x14ac:dyDescent="0.2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</row>
    <row r="59" spans="1:18" ht="25.5" x14ac:dyDescent="0.2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9756</v>
      </c>
      <c r="O70" s="73">
        <v>50</v>
      </c>
      <c r="P70" s="87"/>
    </row>
    <row r="71" spans="1:18" ht="25.5" x14ac:dyDescent="0.25">
      <c r="A71" s="70" t="s">
        <v>9757</v>
      </c>
      <c r="O71" s="73">
        <v>51</v>
      </c>
      <c r="P71" s="86"/>
    </row>
    <row r="72" spans="1:18" ht="15.75" x14ac:dyDescent="0.25">
      <c r="A72" s="70" t="s">
        <v>9758</v>
      </c>
      <c r="O72" s="73">
        <v>52</v>
      </c>
      <c r="P72" s="87"/>
    </row>
    <row r="73" spans="1:18" ht="25.5" customHeight="1" x14ac:dyDescent="0.25">
      <c r="A73" s="76" t="s">
        <v>10313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10314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2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P22+P26+P60+P61</f>
        <v>112.7</v>
      </c>
      <c r="Q21" s="82">
        <f t="shared" ref="Q21:R21" si="0">Q22+Q26+Q60+Q61</f>
        <v>112.7</v>
      </c>
      <c r="R21" s="82">
        <f t="shared" si="0"/>
        <v>112.7</v>
      </c>
      <c r="S21" s="88">
        <f>S22+S26+S60+S61</f>
        <v>88</v>
      </c>
      <c r="T21" s="88">
        <f t="shared" ref="T21:X21" si="1">T22+T26+T60+T61</f>
        <v>7</v>
      </c>
      <c r="U21" s="88">
        <f t="shared" si="1"/>
        <v>0</v>
      </c>
      <c r="V21" s="88">
        <f t="shared" si="1"/>
        <v>7</v>
      </c>
      <c r="W21" s="88">
        <f t="shared" si="1"/>
        <v>3</v>
      </c>
      <c r="X21" s="88">
        <f t="shared" si="1"/>
        <v>3</v>
      </c>
      <c r="Y21" s="88">
        <f>Y22+Y26+Y60+Y61</f>
        <v>92</v>
      </c>
      <c r="Z21" s="88">
        <f t="shared" ref="Z21" si="2">Z22+Z26+Z60+Z61</f>
        <v>0</v>
      </c>
    </row>
    <row r="22" spans="1:2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f>7</f>
        <v>7</v>
      </c>
      <c r="Q22" s="82">
        <f>R22</f>
        <v>7</v>
      </c>
      <c r="R22" s="82">
        <f>7</f>
        <v>7</v>
      </c>
      <c r="S22" s="88">
        <f>S23+S24</f>
        <v>6</v>
      </c>
      <c r="T22" s="88"/>
      <c r="U22" s="88"/>
      <c r="V22" s="88"/>
      <c r="W22" s="88"/>
      <c r="X22" s="88"/>
      <c r="Y22" s="88">
        <v>6</v>
      </c>
      <c r="Z22" s="88"/>
    </row>
    <row r="23" spans="1:2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f>1</f>
        <v>1</v>
      </c>
      <c r="Q23" s="82">
        <f>R23</f>
        <v>1</v>
      </c>
      <c r="R23" s="82">
        <f>1</f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f>6</f>
        <v>6</v>
      </c>
      <c r="Q24" s="82">
        <f>6</f>
        <v>6</v>
      </c>
      <c r="R24" s="82">
        <f>6</f>
        <v>6</v>
      </c>
      <c r="S24" s="88">
        <v>5</v>
      </c>
      <c r="T24" s="88"/>
      <c r="U24" s="88"/>
      <c r="V24" s="88"/>
      <c r="W24" s="88"/>
      <c r="X24" s="88"/>
      <c r="Y24" s="88">
        <v>5</v>
      </c>
      <c r="Z24" s="88"/>
    </row>
    <row r="25" spans="1:2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P27+P48+P49+P53+P54+P55+P56+P57+P58+P59</f>
        <v>69.2</v>
      </c>
      <c r="Q26" s="82">
        <f t="shared" ref="Q26:R26" si="3">Q27+Q48+Q49+Q53+Q54+Q55+Q56+Q57+Q58+Q59</f>
        <v>69.2</v>
      </c>
      <c r="R26" s="82">
        <f t="shared" si="3"/>
        <v>69.2</v>
      </c>
      <c r="S26" s="88">
        <f>S27+S48+S49+S53+S54+S55+S56+S57+S58+S59</f>
        <v>46</v>
      </c>
      <c r="T26" s="88">
        <f t="shared" ref="T26:X26" si="4">T27+T53+T54+T55+T59</f>
        <v>7</v>
      </c>
      <c r="U26" s="88">
        <f t="shared" si="4"/>
        <v>0</v>
      </c>
      <c r="V26" s="88">
        <f t="shared" si="4"/>
        <v>7</v>
      </c>
      <c r="W26" s="88">
        <f t="shared" si="4"/>
        <v>3</v>
      </c>
      <c r="X26" s="88">
        <f t="shared" si="4"/>
        <v>3</v>
      </c>
      <c r="Y26" s="88">
        <f>Y27+Y53+Y54+Y55+Y59</f>
        <v>50</v>
      </c>
      <c r="Z26" s="88">
        <f t="shared" ref="Z26" si="5">Z27+Z48+Z49+Z53+Z54+Z55+Z56+Z57+Z58+Z59</f>
        <v>0</v>
      </c>
    </row>
    <row r="27" spans="1:2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P28+P29+P30+P31+P32+P33+P34+P35+P36+P37+P38+P42+P43+P44+P45+P46+P47</f>
        <v>57.7</v>
      </c>
      <c r="Q27" s="82">
        <f t="shared" ref="Q27:R27" si="6">Q28+Q29+Q30+Q31+Q32+Q33+Q34+Q35+Q36+Q37+Q38+Q42+Q43+Q44+Q45+Q46+Q47</f>
        <v>57.7</v>
      </c>
      <c r="R27" s="82">
        <f t="shared" si="6"/>
        <v>57.7</v>
      </c>
      <c r="S27" s="88">
        <f>S28+S29+S30+S31+S32+S33+S34+S35+S36+S37+S38+S42+S43+S44+S46+S47</f>
        <v>41</v>
      </c>
      <c r="T27" s="88">
        <f>T28+T29+T30+T31+T32+T33+T34+T35+T36+T37+T38+T42+T43+T44+T45+T46+T47</f>
        <v>6</v>
      </c>
      <c r="U27" s="88">
        <f t="shared" ref="U27:X27" si="7">U28+U29+U30+U31+U32+U33+U34+U35+U36+U37+U38+U42+U43+U44+U45+U46+U47</f>
        <v>0</v>
      </c>
      <c r="V27" s="88">
        <f t="shared" si="7"/>
        <v>6</v>
      </c>
      <c r="W27" s="88">
        <f t="shared" si="7"/>
        <v>3</v>
      </c>
      <c r="X27" s="88">
        <f t="shared" si="7"/>
        <v>3</v>
      </c>
      <c r="Y27" s="88">
        <f>Y28+Y29+Y30+Y31+Y32+Y33+Y34+Y35+Y36+Y37+Y38+Y42+Y43+Y44+Y45+Y46+Y47</f>
        <v>45</v>
      </c>
      <c r="Z27" s="88">
        <f t="shared" ref="Z27" si="8">Z28+Z29+Z30+Z31+Z32+Z33+Z34+Z35+Z36+Z37+Z38+Z42+Z43+Z44+Z46+Z47</f>
        <v>0</v>
      </c>
    </row>
    <row r="28" spans="1:26" ht="51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f>20</f>
        <v>20</v>
      </c>
      <c r="Q28" s="82">
        <f t="shared" ref="Q28:Q39" si="9">R28</f>
        <v>20</v>
      </c>
      <c r="R28" s="82">
        <f>20</f>
        <v>20</v>
      </c>
      <c r="S28" s="88">
        <f>14</f>
        <v>14</v>
      </c>
      <c r="T28" s="88"/>
      <c r="U28" s="88"/>
      <c r="V28" s="88"/>
      <c r="W28" s="88">
        <v>3</v>
      </c>
      <c r="X28" s="88">
        <v>3</v>
      </c>
      <c r="Y28" s="88">
        <v>11</v>
      </c>
      <c r="Z28" s="88"/>
    </row>
    <row r="29" spans="1:2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f>8.5</f>
        <v>8.5</v>
      </c>
      <c r="Q29" s="82">
        <f>8.5</f>
        <v>8.5</v>
      </c>
      <c r="R29" s="82">
        <f>8.5</f>
        <v>8.5</v>
      </c>
      <c r="S29" s="88">
        <v>3</v>
      </c>
      <c r="T29" s="88">
        <v>1</v>
      </c>
      <c r="U29" s="88"/>
      <c r="V29" s="88">
        <v>1</v>
      </c>
      <c r="W29" s="88"/>
      <c r="X29" s="88"/>
      <c r="Y29" s="88">
        <v>4</v>
      </c>
      <c r="Z29" s="88"/>
    </row>
    <row r="30" spans="1:2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5.2</v>
      </c>
      <c r="Q30" s="82">
        <v>5.2</v>
      </c>
      <c r="R30" s="82">
        <v>5.2</v>
      </c>
      <c r="S30" s="88">
        <v>3</v>
      </c>
      <c r="T30" s="88">
        <v>1</v>
      </c>
      <c r="U30" s="88"/>
      <c r="V30" s="88">
        <v>1</v>
      </c>
      <c r="W30" s="88"/>
      <c r="X30" s="88"/>
      <c r="Y30" s="88">
        <v>4</v>
      </c>
      <c r="Z30" s="88"/>
    </row>
    <row r="31" spans="1:2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f>3.9</f>
        <v>3.9</v>
      </c>
      <c r="Q31" s="82">
        <f t="shared" si="9"/>
        <v>3.9</v>
      </c>
      <c r="R31" s="82">
        <f>3.9</f>
        <v>3.9</v>
      </c>
      <c r="S31" s="88">
        <v>2</v>
      </c>
      <c r="T31" s="88"/>
      <c r="U31" s="88"/>
      <c r="V31" s="88"/>
      <c r="W31" s="88"/>
      <c r="X31" s="88"/>
      <c r="Y31" s="88">
        <v>2</v>
      </c>
      <c r="Z31" s="88"/>
    </row>
    <row r="32" spans="1:2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0.7</v>
      </c>
      <c r="Q32" s="82">
        <f t="shared" si="9"/>
        <v>0.7</v>
      </c>
      <c r="R32" s="82">
        <v>0.7</v>
      </c>
      <c r="S32" s="88">
        <v>1</v>
      </c>
      <c r="T32" s="88"/>
      <c r="U32" s="88"/>
      <c r="V32" s="88"/>
      <c r="W32" s="88"/>
      <c r="X32" s="88"/>
      <c r="Y32" s="88">
        <v>1</v>
      </c>
      <c r="Z32" s="88"/>
    </row>
    <row r="33" spans="1:2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1.5</v>
      </c>
      <c r="Q33" s="82">
        <f t="shared" si="9"/>
        <v>1.5</v>
      </c>
      <c r="R33" s="82">
        <f>1.5</f>
        <v>1.5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2.1</v>
      </c>
      <c r="Q34" s="82">
        <v>2.1</v>
      </c>
      <c r="R34" s="82">
        <v>2.1</v>
      </c>
      <c r="S34" s="88">
        <v>2</v>
      </c>
      <c r="T34" s="88"/>
      <c r="U34" s="88"/>
      <c r="V34" s="88"/>
      <c r="W34" s="88"/>
      <c r="X34" s="88"/>
      <c r="Y34" s="88">
        <v>2</v>
      </c>
      <c r="Z34" s="88"/>
    </row>
    <row r="35" spans="1:2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1.3</v>
      </c>
      <c r="Q35" s="82">
        <f t="shared" si="9"/>
        <v>1.3</v>
      </c>
      <c r="R35" s="82">
        <f>1.3</f>
        <v>1.3</v>
      </c>
      <c r="S35" s="88">
        <v>1</v>
      </c>
      <c r="T35" s="88"/>
      <c r="U35" s="88"/>
      <c r="V35" s="88"/>
      <c r="W35" s="88"/>
      <c r="X35" s="88"/>
      <c r="Y35" s="88">
        <v>1</v>
      </c>
      <c r="Z35" s="88"/>
    </row>
    <row r="36" spans="1:2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1.7</v>
      </c>
      <c r="Q36" s="82">
        <f t="shared" si="9"/>
        <v>1.7</v>
      </c>
      <c r="R36" s="82">
        <v>1.7</v>
      </c>
      <c r="S36" s="88">
        <v>1</v>
      </c>
      <c r="T36" s="88">
        <v>1</v>
      </c>
      <c r="U36" s="88"/>
      <c r="V36" s="88">
        <v>1</v>
      </c>
      <c r="W36" s="88"/>
      <c r="X36" s="88"/>
      <c r="Y36" s="88">
        <v>2</v>
      </c>
      <c r="Z36" s="88"/>
    </row>
    <row r="37" spans="1:2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2.6</v>
      </c>
      <c r="Q37" s="82">
        <f t="shared" si="9"/>
        <v>2.6</v>
      </c>
      <c r="R37" s="82">
        <v>2.6</v>
      </c>
      <c r="S37" s="88">
        <v>1</v>
      </c>
      <c r="T37" s="88">
        <v>1</v>
      </c>
      <c r="U37" s="88"/>
      <c r="V37" s="88">
        <v>1</v>
      </c>
      <c r="W37" s="88"/>
      <c r="X37" s="88"/>
      <c r="Y37" s="88">
        <v>2</v>
      </c>
      <c r="Z37" s="88"/>
    </row>
    <row r="38" spans="1:2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4.3</v>
      </c>
      <c r="Q38" s="82">
        <f t="shared" si="9"/>
        <v>4.3</v>
      </c>
      <c r="R38" s="82">
        <f>4.3</f>
        <v>4.3</v>
      </c>
      <c r="S38" s="88">
        <v>3</v>
      </c>
      <c r="T38" s="88"/>
      <c r="U38" s="88"/>
      <c r="V38" s="88"/>
      <c r="W38" s="88"/>
      <c r="X38" s="88"/>
      <c r="Y38" s="88">
        <v>3</v>
      </c>
      <c r="Z38" s="88"/>
    </row>
    <row r="39" spans="1:2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4.3</v>
      </c>
      <c r="Q39" s="82">
        <f t="shared" si="9"/>
        <v>4.3</v>
      </c>
      <c r="R39" s="82">
        <f>4.3</f>
        <v>4.3</v>
      </c>
      <c r="S39" s="88">
        <f>3</f>
        <v>3</v>
      </c>
      <c r="T39" s="88"/>
      <c r="U39" s="88"/>
      <c r="V39" s="88"/>
      <c r="W39" s="88"/>
      <c r="X39" s="88"/>
      <c r="Y39" s="88">
        <v>3</v>
      </c>
      <c r="Z39" s="88"/>
    </row>
    <row r="40" spans="1:2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3.5</v>
      </c>
      <c r="Q42" s="82">
        <f>R42</f>
        <v>3.5</v>
      </c>
      <c r="R42" s="82">
        <f>3.5</f>
        <v>3.5</v>
      </c>
      <c r="S42" s="88">
        <v>2</v>
      </c>
      <c r="T42" s="88">
        <v>1</v>
      </c>
      <c r="U42" s="88"/>
      <c r="V42" s="88">
        <v>1</v>
      </c>
      <c r="W42" s="88"/>
      <c r="X42" s="88"/>
      <c r="Y42" s="88">
        <v>3</v>
      </c>
      <c r="Z42" s="88"/>
    </row>
    <row r="43" spans="1:2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1.1000000000000001</v>
      </c>
      <c r="Q43" s="82">
        <f>R43</f>
        <v>1.1000000000000001</v>
      </c>
      <c r="R43" s="82">
        <f>1.1</f>
        <v>1.1000000000000001</v>
      </c>
      <c r="S43" s="88">
        <v>2</v>
      </c>
      <c r="T43" s="88"/>
      <c r="U43" s="88"/>
      <c r="V43" s="88"/>
      <c r="W43" s="88"/>
      <c r="X43" s="88"/>
      <c r="Y43" s="88">
        <v>2</v>
      </c>
      <c r="Z43" s="88"/>
    </row>
    <row r="44" spans="1:2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0.4</v>
      </c>
      <c r="Q44" s="82">
        <f>R44</f>
        <v>0.4</v>
      </c>
      <c r="R44" s="82">
        <v>0.4</v>
      </c>
      <c r="S44" s="88">
        <v>1</v>
      </c>
      <c r="T44" s="88"/>
      <c r="U44" s="88"/>
      <c r="V44" s="88"/>
      <c r="W44" s="88"/>
      <c r="X44" s="88"/>
      <c r="Y44" s="88">
        <v>1</v>
      </c>
      <c r="Z44" s="88"/>
    </row>
    <row r="45" spans="1:2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/>
      <c r="Q45" s="82"/>
      <c r="R45" s="82"/>
      <c r="S45" s="88"/>
      <c r="T45" s="88"/>
      <c r="U45" s="88"/>
      <c r="V45" s="88"/>
      <c r="W45" s="88"/>
      <c r="X45" s="88"/>
      <c r="Y45" s="88">
        <v>1</v>
      </c>
      <c r="Z45" s="88"/>
    </row>
    <row r="46" spans="1:2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0.9</v>
      </c>
      <c r="Q46" s="82">
        <f>R46</f>
        <v>0.9</v>
      </c>
      <c r="R46" s="82">
        <v>0.9</v>
      </c>
      <c r="S46" s="88">
        <v>1</v>
      </c>
      <c r="T46" s="88"/>
      <c r="U46" s="88"/>
      <c r="V46" s="88"/>
      <c r="W46" s="88"/>
      <c r="X46" s="88"/>
      <c r="Y46" s="88">
        <v>1</v>
      </c>
      <c r="Z46" s="88"/>
    </row>
    <row r="47" spans="1:2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>
        <v>3</v>
      </c>
      <c r="T47" s="88">
        <v>1</v>
      </c>
      <c r="U47" s="88"/>
      <c r="V47" s="88">
        <v>1</v>
      </c>
      <c r="W47" s="88"/>
      <c r="X47" s="88"/>
      <c r="Y47" s="88">
        <v>4</v>
      </c>
      <c r="Z47" s="88"/>
    </row>
    <row r="48" spans="1:2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f>1</f>
        <v>1</v>
      </c>
      <c r="Q53" s="82">
        <f>R53</f>
        <v>1</v>
      </c>
      <c r="R53" s="82">
        <f>1</f>
        <v>1</v>
      </c>
      <c r="S53" s="88">
        <v>1</v>
      </c>
      <c r="T53" s="88"/>
      <c r="U53" s="88"/>
      <c r="V53" s="88"/>
      <c r="W53" s="88"/>
      <c r="X53" s="88"/>
      <c r="Y53" s="88">
        <v>1</v>
      </c>
      <c r="Z53" s="88"/>
    </row>
    <row r="54" spans="1:2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>
        <v>1</v>
      </c>
      <c r="T54" s="88">
        <v>1</v>
      </c>
      <c r="U54" s="88"/>
      <c r="V54" s="88">
        <v>1</v>
      </c>
      <c r="W54" s="88"/>
      <c r="X54" s="88"/>
      <c r="Y54" s="88">
        <v>2</v>
      </c>
      <c r="Z54" s="88"/>
    </row>
    <row r="55" spans="1:2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f>1</f>
        <v>1</v>
      </c>
      <c r="Q55" s="82">
        <f>R55</f>
        <v>1</v>
      </c>
      <c r="R55" s="82">
        <f>1</f>
        <v>1</v>
      </c>
      <c r="S55" s="88">
        <v>1</v>
      </c>
      <c r="T55" s="88"/>
      <c r="U55" s="88"/>
      <c r="V55" s="88"/>
      <c r="W55" s="88"/>
      <c r="X55" s="88"/>
      <c r="Y55" s="88">
        <v>1</v>
      </c>
      <c r="Z55" s="88"/>
    </row>
    <row r="56" spans="1:2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f>6</f>
        <v>6</v>
      </c>
      <c r="Q56" s="82">
        <f>6</f>
        <v>6</v>
      </c>
      <c r="R56" s="82">
        <f>6</f>
        <v>6</v>
      </c>
      <c r="S56" s="88">
        <v>1</v>
      </c>
      <c r="T56" s="88"/>
      <c r="U56" s="88"/>
      <c r="V56" s="88"/>
      <c r="W56" s="88"/>
      <c r="X56" s="88"/>
      <c r="Y56" s="88">
        <v>0</v>
      </c>
      <c r="Z56" s="88"/>
    </row>
    <row r="57" spans="1:2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f>3.5</f>
        <v>3.5</v>
      </c>
      <c r="Q59" s="82">
        <f>R59</f>
        <v>3.5</v>
      </c>
      <c r="R59" s="82">
        <f>3.5</f>
        <v>3.5</v>
      </c>
      <c r="S59" s="88">
        <v>1</v>
      </c>
      <c r="T59" s="88"/>
      <c r="U59" s="88"/>
      <c r="V59" s="88"/>
      <c r="W59" s="88"/>
      <c r="X59" s="88"/>
      <c r="Y59" s="88">
        <v>1</v>
      </c>
      <c r="Z59" s="88"/>
    </row>
    <row r="60" spans="1:2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f>3.5</f>
        <v>3.5</v>
      </c>
      <c r="Q60" s="82">
        <f>R60</f>
        <v>3.5</v>
      </c>
      <c r="R60" s="82">
        <f>3.5</f>
        <v>3.5</v>
      </c>
      <c r="S60" s="88">
        <v>3</v>
      </c>
      <c r="T60" s="88"/>
      <c r="U60" s="88"/>
      <c r="V60" s="88"/>
      <c r="W60" s="88"/>
      <c r="X60" s="88"/>
      <c r="Y60" s="88">
        <v>3</v>
      </c>
      <c r="Z60" s="88"/>
    </row>
    <row r="61" spans="1:2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33</v>
      </c>
      <c r="Q61" s="82">
        <v>33</v>
      </c>
      <c r="R61" s="82">
        <v>33</v>
      </c>
      <c r="S61" s="88">
        <f>33</f>
        <v>33</v>
      </c>
      <c r="T61" s="88"/>
      <c r="U61" s="88"/>
      <c r="V61" s="88"/>
      <c r="W61" s="88"/>
      <c r="X61" s="88"/>
      <c r="Y61" s="88">
        <v>33</v>
      </c>
      <c r="Z61" s="88"/>
    </row>
    <row r="62" spans="1:2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7</v>
      </c>
      <c r="Q67" s="82">
        <v>7</v>
      </c>
      <c r="R67" s="82">
        <v>7</v>
      </c>
      <c r="S67" s="88">
        <v>7</v>
      </c>
      <c r="T67" s="88"/>
      <c r="U67" s="88"/>
      <c r="V67" s="88"/>
      <c r="W67" s="88"/>
      <c r="X67" s="88"/>
      <c r="Y67" s="88">
        <v>7</v>
      </c>
      <c r="Z67" s="88"/>
    </row>
    <row r="68" spans="1:2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7</v>
      </c>
      <c r="Q68" s="82">
        <v>7</v>
      </c>
      <c r="R68" s="82">
        <v>7</v>
      </c>
      <c r="S68" s="88">
        <f>7</f>
        <v>7</v>
      </c>
      <c r="T68" s="88"/>
      <c r="U68" s="88"/>
      <c r="V68" s="88"/>
      <c r="W68" s="88"/>
      <c r="X68" s="88"/>
      <c r="Y68" s="88">
        <f>7</f>
        <v>7</v>
      </c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:AJ21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2"/>
      <c r="AB17" s="202"/>
      <c r="AC17" s="202"/>
      <c r="AD17" s="202"/>
      <c r="AE17" s="202"/>
      <c r="AF17" s="202"/>
      <c r="AG17" s="202"/>
      <c r="AH17" s="202"/>
      <c r="AI17" s="202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'Раздел 3.1'!P21</f>
        <v>92</v>
      </c>
      <c r="Q21" s="88">
        <f>Q22+Q26+Q60+Q61</f>
        <v>3</v>
      </c>
      <c r="R21" s="88">
        <f t="shared" ref="R21:AJ21" si="0">R22+R26+R60+R61</f>
        <v>3</v>
      </c>
      <c r="S21" s="88">
        <f t="shared" si="0"/>
        <v>18</v>
      </c>
      <c r="T21" s="88">
        <f t="shared" si="0"/>
        <v>12</v>
      </c>
      <c r="U21" s="88">
        <f t="shared" si="0"/>
        <v>16</v>
      </c>
      <c r="V21" s="88">
        <f t="shared" si="0"/>
        <v>12</v>
      </c>
      <c r="W21" s="88">
        <f t="shared" si="0"/>
        <v>12</v>
      </c>
      <c r="X21" s="88">
        <f t="shared" si="0"/>
        <v>8</v>
      </c>
      <c r="Y21" s="88">
        <f t="shared" si="0"/>
        <v>5</v>
      </c>
      <c r="Z21" s="88">
        <f t="shared" si="0"/>
        <v>5</v>
      </c>
      <c r="AA21" s="88">
        <f t="shared" si="0"/>
        <v>17</v>
      </c>
      <c r="AB21" s="88">
        <f t="shared" si="0"/>
        <v>11</v>
      </c>
      <c r="AC21" s="88">
        <f t="shared" si="0"/>
        <v>11</v>
      </c>
      <c r="AD21" s="88">
        <f t="shared" si="0"/>
        <v>10</v>
      </c>
      <c r="AE21" s="88">
        <f t="shared" si="0"/>
        <v>10</v>
      </c>
      <c r="AF21" s="88">
        <f t="shared" si="0"/>
        <v>10</v>
      </c>
      <c r="AG21" s="88">
        <f t="shared" si="0"/>
        <v>0</v>
      </c>
      <c r="AH21" s="88">
        <f t="shared" si="0"/>
        <v>0</v>
      </c>
      <c r="AI21" s="88">
        <f t="shared" si="0"/>
        <v>0</v>
      </c>
      <c r="AJ21" s="88">
        <f t="shared" si="0"/>
        <v>0</v>
      </c>
    </row>
    <row r="22" spans="1:3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f>'Раздел 3.1'!P22</f>
        <v>6</v>
      </c>
      <c r="Q22" s="88">
        <f>Q23+Q24</f>
        <v>0</v>
      </c>
      <c r="R22" s="88">
        <f t="shared" ref="R22:AJ22" si="1">R23+R24</f>
        <v>0</v>
      </c>
      <c r="S22" s="88">
        <f t="shared" si="1"/>
        <v>1</v>
      </c>
      <c r="T22" s="88">
        <f t="shared" si="1"/>
        <v>1</v>
      </c>
      <c r="U22" s="88">
        <f t="shared" si="1"/>
        <v>1</v>
      </c>
      <c r="V22" s="88">
        <f t="shared" si="1"/>
        <v>1</v>
      </c>
      <c r="W22" s="88">
        <f t="shared" si="1"/>
        <v>0</v>
      </c>
      <c r="X22" s="88">
        <f t="shared" si="1"/>
        <v>0</v>
      </c>
      <c r="Y22" s="88">
        <f t="shared" si="1"/>
        <v>0</v>
      </c>
      <c r="Z22" s="88">
        <f t="shared" si="1"/>
        <v>0</v>
      </c>
      <c r="AA22" s="88">
        <f t="shared" si="1"/>
        <v>1</v>
      </c>
      <c r="AB22" s="88">
        <f t="shared" si="1"/>
        <v>0</v>
      </c>
      <c r="AC22" s="88">
        <f t="shared" si="1"/>
        <v>0</v>
      </c>
      <c r="AD22" s="88">
        <f t="shared" si="1"/>
        <v>0</v>
      </c>
      <c r="AE22" s="88">
        <f t="shared" si="1"/>
        <v>3</v>
      </c>
      <c r="AF22" s="88">
        <f t="shared" si="1"/>
        <v>3</v>
      </c>
      <c r="AG22" s="88">
        <f t="shared" si="1"/>
        <v>0</v>
      </c>
      <c r="AH22" s="88">
        <f t="shared" si="1"/>
        <v>0</v>
      </c>
      <c r="AI22" s="88">
        <f t="shared" si="1"/>
        <v>0</v>
      </c>
      <c r="AJ22" s="88">
        <f t="shared" si="1"/>
        <v>0</v>
      </c>
    </row>
    <row r="23" spans="1:3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'Раздел 3.1'!P23</f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>
        <v>1</v>
      </c>
      <c r="AF23" s="88">
        <v>1</v>
      </c>
      <c r="AG23" s="88"/>
      <c r="AH23" s="88"/>
      <c r="AI23" s="88"/>
      <c r="AJ23" s="88"/>
    </row>
    <row r="24" spans="1:3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'Раздел 3.1'!P24</f>
        <v>5</v>
      </c>
      <c r="Q24" s="88"/>
      <c r="R24" s="88"/>
      <c r="S24" s="88">
        <v>1</v>
      </c>
      <c r="T24" s="88">
        <v>1</v>
      </c>
      <c r="U24" s="88">
        <v>1</v>
      </c>
      <c r="V24" s="88">
        <v>1</v>
      </c>
      <c r="W24" s="88"/>
      <c r="X24" s="88"/>
      <c r="Y24" s="88"/>
      <c r="Z24" s="88"/>
      <c r="AA24" s="88">
        <v>1</v>
      </c>
      <c r="AB24" s="88"/>
      <c r="AC24" s="88"/>
      <c r="AD24" s="88"/>
      <c r="AE24" s="88">
        <v>2</v>
      </c>
      <c r="AF24" s="88">
        <v>2</v>
      </c>
      <c r="AG24" s="88"/>
      <c r="AH24" s="88"/>
      <c r="AI24" s="88"/>
      <c r="AJ24" s="88"/>
    </row>
    <row r="25" spans="1:3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f>'Раздел 3.1'!P25</f>
        <v>0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'Раздел 3.1'!P26</f>
        <v>50</v>
      </c>
      <c r="Q26" s="88">
        <f>Q27+Q53+Q54+Q55+Q56+Q58+Q59</f>
        <v>1</v>
      </c>
      <c r="R26" s="88">
        <f t="shared" ref="R26:AJ26" si="2">R27+R53+R54+R55+R56+R58+R59</f>
        <v>1</v>
      </c>
      <c r="S26" s="88">
        <f t="shared" si="2"/>
        <v>8</v>
      </c>
      <c r="T26" s="88">
        <f t="shared" si="2"/>
        <v>4</v>
      </c>
      <c r="U26" s="88">
        <f t="shared" si="2"/>
        <v>9</v>
      </c>
      <c r="V26" s="88">
        <f t="shared" si="2"/>
        <v>6</v>
      </c>
      <c r="W26" s="88">
        <f t="shared" si="2"/>
        <v>4</v>
      </c>
      <c r="X26" s="88">
        <f t="shared" si="2"/>
        <v>2</v>
      </c>
      <c r="Y26" s="88">
        <f t="shared" si="2"/>
        <v>3</v>
      </c>
      <c r="Z26" s="88">
        <f t="shared" si="2"/>
        <v>3</v>
      </c>
      <c r="AA26" s="88">
        <f t="shared" si="2"/>
        <v>13</v>
      </c>
      <c r="AB26" s="88">
        <f t="shared" si="2"/>
        <v>8</v>
      </c>
      <c r="AC26" s="88">
        <f t="shared" si="2"/>
        <v>5</v>
      </c>
      <c r="AD26" s="88">
        <f t="shared" si="2"/>
        <v>4</v>
      </c>
      <c r="AE26" s="88">
        <f t="shared" si="2"/>
        <v>7</v>
      </c>
      <c r="AF26" s="88">
        <f t="shared" si="2"/>
        <v>7</v>
      </c>
      <c r="AG26" s="88">
        <f t="shared" si="2"/>
        <v>0</v>
      </c>
      <c r="AH26" s="88">
        <f t="shared" si="2"/>
        <v>0</v>
      </c>
      <c r="AI26" s="88">
        <f t="shared" si="2"/>
        <v>0</v>
      </c>
      <c r="AJ26" s="88">
        <f t="shared" si="2"/>
        <v>0</v>
      </c>
    </row>
    <row r="27" spans="1:3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'Раздел 3.1'!P27</f>
        <v>45</v>
      </c>
      <c r="Q27" s="88">
        <f>Q28+Q29+Q30+Q31+Q32+Q33+Q34+Q35+Q36+Q37+Q38+Q42+Q43+Q44+Q45+Q46+Q47</f>
        <v>1</v>
      </c>
      <c r="R27" s="88">
        <f t="shared" ref="R27:AJ27" si="3">R28+R29+R30+R31+R32+R33+R34+R35+R36+R37+R38+R42+R43+R44+R45+R46+R47</f>
        <v>1</v>
      </c>
      <c r="S27" s="88">
        <f t="shared" si="3"/>
        <v>7</v>
      </c>
      <c r="T27" s="88">
        <f t="shared" si="3"/>
        <v>3</v>
      </c>
      <c r="U27" s="88">
        <f t="shared" si="3"/>
        <v>9</v>
      </c>
      <c r="V27" s="88">
        <f t="shared" si="3"/>
        <v>6</v>
      </c>
      <c r="W27" s="88">
        <f t="shared" si="3"/>
        <v>3</v>
      </c>
      <c r="X27" s="88">
        <f t="shared" si="3"/>
        <v>2</v>
      </c>
      <c r="Y27" s="88">
        <f t="shared" si="3"/>
        <v>3</v>
      </c>
      <c r="Z27" s="88">
        <f t="shared" si="3"/>
        <v>3</v>
      </c>
      <c r="AA27" s="88">
        <f t="shared" si="3"/>
        <v>11</v>
      </c>
      <c r="AB27" s="88">
        <f t="shared" si="3"/>
        <v>7</v>
      </c>
      <c r="AC27" s="88">
        <f t="shared" si="3"/>
        <v>4</v>
      </c>
      <c r="AD27" s="88">
        <f t="shared" si="3"/>
        <v>3</v>
      </c>
      <c r="AE27" s="88">
        <f t="shared" si="3"/>
        <v>7</v>
      </c>
      <c r="AF27" s="88">
        <f t="shared" si="3"/>
        <v>7</v>
      </c>
      <c r="AG27" s="88">
        <f t="shared" si="3"/>
        <v>0</v>
      </c>
      <c r="AH27" s="88">
        <f t="shared" si="3"/>
        <v>0</v>
      </c>
      <c r="AI27" s="88">
        <f t="shared" si="3"/>
        <v>0</v>
      </c>
      <c r="AJ27" s="88">
        <f t="shared" si="3"/>
        <v>0</v>
      </c>
    </row>
    <row r="28" spans="1:36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f>'Раздел 3.1'!P28</f>
        <v>11</v>
      </c>
      <c r="Q28" s="88"/>
      <c r="R28" s="88"/>
      <c r="S28" s="88">
        <v>1</v>
      </c>
      <c r="T28" s="88">
        <v>1</v>
      </c>
      <c r="U28" s="88">
        <v>1</v>
      </c>
      <c r="V28" s="88">
        <v>1</v>
      </c>
      <c r="W28" s="88">
        <v>2</v>
      </c>
      <c r="X28" s="88">
        <v>2</v>
      </c>
      <c r="Y28" s="88">
        <v>3</v>
      </c>
      <c r="Z28" s="88">
        <v>3</v>
      </c>
      <c r="AA28" s="88">
        <v>2</v>
      </c>
      <c r="AB28" s="88">
        <v>2</v>
      </c>
      <c r="AC28" s="88"/>
      <c r="AD28" s="88"/>
      <c r="AE28" s="88">
        <v>2</v>
      </c>
      <c r="AF28" s="88">
        <v>2</v>
      </c>
      <c r="AG28" s="88"/>
      <c r="AH28" s="88"/>
      <c r="AI28" s="88"/>
      <c r="AJ28" s="88"/>
    </row>
    <row r="29" spans="1:3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f>'Раздел 3.1'!P29</f>
        <v>4</v>
      </c>
      <c r="Q29" s="88"/>
      <c r="R29" s="88"/>
      <c r="S29" s="88">
        <v>1</v>
      </c>
      <c r="T29" s="88">
        <v>1</v>
      </c>
      <c r="U29" s="88">
        <v>2</v>
      </c>
      <c r="V29" s="88">
        <v>2</v>
      </c>
      <c r="W29" s="88"/>
      <c r="X29" s="88"/>
      <c r="Y29" s="88"/>
      <c r="Z29" s="88"/>
      <c r="AA29" s="88"/>
      <c r="AB29" s="88"/>
      <c r="AC29" s="88">
        <v>1</v>
      </c>
      <c r="AD29" s="88">
        <v>1</v>
      </c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f>'Раздел 3.1'!P30</f>
        <v>4</v>
      </c>
      <c r="Q30" s="88"/>
      <c r="R30" s="88"/>
      <c r="S30" s="88"/>
      <c r="T30" s="88"/>
      <c r="U30" s="88">
        <v>1</v>
      </c>
      <c r="V30" s="88">
        <v>1</v>
      </c>
      <c r="W30" s="88"/>
      <c r="X30" s="88"/>
      <c r="Y30" s="88"/>
      <c r="Z30" s="88"/>
      <c r="AA30" s="88"/>
      <c r="AB30" s="88"/>
      <c r="AC30" s="88">
        <v>1</v>
      </c>
      <c r="AD30" s="88">
        <v>1</v>
      </c>
      <c r="AE30" s="88">
        <v>2</v>
      </c>
      <c r="AF30" s="88">
        <v>2</v>
      </c>
      <c r="AG30" s="88"/>
      <c r="AH30" s="88"/>
      <c r="AI30" s="88"/>
      <c r="AJ30" s="88"/>
    </row>
    <row r="31" spans="1:3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f>'Раздел 3.1'!P31</f>
        <v>2</v>
      </c>
      <c r="Q31" s="88"/>
      <c r="R31" s="88"/>
      <c r="S31" s="88">
        <v>2</v>
      </c>
      <c r="T31" s="88">
        <v>1</v>
      </c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f>'Раздел 3.1'!P32</f>
        <v>1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>
        <v>1</v>
      </c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f>'Раздел 3.1'!P33</f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f>'Раздел 3.1'!P34</f>
        <v>2</v>
      </c>
      <c r="Q34" s="88"/>
      <c r="R34" s="88"/>
      <c r="S34" s="88">
        <v>1</v>
      </c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>
        <v>1</v>
      </c>
      <c r="AF34" s="88">
        <v>1</v>
      </c>
      <c r="AG34" s="88"/>
      <c r="AH34" s="88"/>
      <c r="AI34" s="88"/>
      <c r="AJ34" s="88"/>
    </row>
    <row r="35" spans="1:3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f>'Раздел 3.1'!P35</f>
        <v>1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>
        <v>1</v>
      </c>
      <c r="AF35" s="88">
        <v>1</v>
      </c>
      <c r="AG35" s="88"/>
      <c r="AH35" s="88"/>
      <c r="AI35" s="88"/>
      <c r="AJ35" s="88"/>
    </row>
    <row r="36" spans="1:3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f>'Раздел 3.1'!P36</f>
        <v>2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>
        <v>2</v>
      </c>
      <c r="AB36" s="88">
        <v>2</v>
      </c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f>'Раздел 3.1'!P37</f>
        <v>2</v>
      </c>
      <c r="Q37" s="88"/>
      <c r="R37" s="88"/>
      <c r="S37" s="88"/>
      <c r="T37" s="88"/>
      <c r="U37" s="88">
        <v>2</v>
      </c>
      <c r="V37" s="88">
        <v>2</v>
      </c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f>'Раздел 3.1'!P38</f>
        <v>3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1</v>
      </c>
      <c r="AC38" s="88"/>
      <c r="AD38" s="88"/>
      <c r="AE38" s="88">
        <v>1</v>
      </c>
      <c r="AF38" s="88">
        <v>1</v>
      </c>
      <c r="AG38" s="88"/>
      <c r="AH38" s="88"/>
      <c r="AI38" s="88"/>
      <c r="AJ38" s="88"/>
    </row>
    <row r="39" spans="1:3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f>'Раздел 3.1'!P39</f>
        <v>3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/>
      <c r="AA39" s="88">
        <v>1</v>
      </c>
      <c r="AB39" s="88">
        <v>1</v>
      </c>
      <c r="AC39" s="88"/>
      <c r="AD39" s="88"/>
      <c r="AE39" s="88">
        <v>1</v>
      </c>
      <c r="AF39" s="88">
        <v>1</v>
      </c>
      <c r="AG39" s="88"/>
      <c r="AH39" s="88"/>
      <c r="AI39" s="88"/>
      <c r="AJ39" s="88"/>
    </row>
    <row r="40" spans="1:3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f>'Раздел 3.1'!P40</f>
        <v>0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f>'Раздел 3.1'!P41</f>
        <v>0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f>'Раздел 3.1'!P42</f>
        <v>3</v>
      </c>
      <c r="Q42" s="88"/>
      <c r="R42" s="88"/>
      <c r="S42" s="88">
        <v>2</v>
      </c>
      <c r="T42" s="88"/>
      <c r="U42" s="88"/>
      <c r="V42" s="88"/>
      <c r="W42" s="88"/>
      <c r="X42" s="88"/>
      <c r="Y42" s="88"/>
      <c r="Z42" s="88"/>
      <c r="AA42" s="88">
        <v>1</v>
      </c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f>'Раздел 3.1'!P43</f>
        <v>2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>
        <v>2</v>
      </c>
      <c r="AD43" s="88">
        <v>1</v>
      </c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f>'Раздел 3.1'!P44</f>
        <v>1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>
        <v>1</v>
      </c>
      <c r="AB44" s="88">
        <v>1</v>
      </c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f>'Раздел 3.1'!P45</f>
        <v>1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>
        <v>1</v>
      </c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f>'Раздел 3.1'!P46</f>
        <v>1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v>1</v>
      </c>
      <c r="AB46" s="88">
        <v>1</v>
      </c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f>'Раздел 3.1'!P47</f>
        <v>4</v>
      </c>
      <c r="Q47" s="88"/>
      <c r="R47" s="88"/>
      <c r="S47" s="88"/>
      <c r="T47" s="88"/>
      <c r="U47" s="88">
        <v>3</v>
      </c>
      <c r="V47" s="88"/>
      <c r="W47" s="88">
        <v>1</v>
      </c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f>'Раздел 3.1'!P48</f>
        <v>0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f>'Раздел 3.1'!P49</f>
        <v>0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f>'Раздел 3.1'!P50</f>
        <v>0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f>'Раздел 3.1'!P51</f>
        <v>0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f>'Раздел 3.1'!P52</f>
        <v>0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f>'Раздел 3.1'!P53</f>
        <v>1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>
        <v>1</v>
      </c>
      <c r="AD53" s="88">
        <v>1</v>
      </c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f>'Раздел 3.1'!P54</f>
        <v>2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>
        <v>2</v>
      </c>
      <c r="AB54" s="88">
        <v>1</v>
      </c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f>'Раздел 3.1'!P55</f>
        <v>1</v>
      </c>
      <c r="Q55" s="88"/>
      <c r="R55" s="88"/>
      <c r="S55" s="88">
        <v>1</v>
      </c>
      <c r="T55" s="88">
        <v>1</v>
      </c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f>'Раздел 3.1'!P56</f>
        <v>0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f>'Раздел 3.1'!P57</f>
        <v>0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f>'Раздел 3.1'!P58</f>
        <v>0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f>'Раздел 3.1'!P59</f>
        <v>1</v>
      </c>
      <c r="Q59" s="88"/>
      <c r="R59" s="88"/>
      <c r="S59" s="88"/>
      <c r="T59" s="88"/>
      <c r="U59" s="88"/>
      <c r="V59" s="88"/>
      <c r="W59" s="88">
        <v>1</v>
      </c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f>'Раздел 3.1'!P60</f>
        <v>3</v>
      </c>
      <c r="Q60" s="88"/>
      <c r="R60" s="88"/>
      <c r="S60" s="88">
        <v>3</v>
      </c>
      <c r="T60" s="88">
        <v>3</v>
      </c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f>'Раздел 3.1'!P61</f>
        <v>33</v>
      </c>
      <c r="Q61" s="88">
        <v>2</v>
      </c>
      <c r="R61" s="88">
        <v>2</v>
      </c>
      <c r="S61" s="88">
        <v>6</v>
      </c>
      <c r="T61" s="88">
        <v>4</v>
      </c>
      <c r="U61" s="88">
        <v>6</v>
      </c>
      <c r="V61" s="88">
        <v>5</v>
      </c>
      <c r="W61" s="88">
        <v>8</v>
      </c>
      <c r="X61" s="88">
        <v>6</v>
      </c>
      <c r="Y61" s="88">
        <v>2</v>
      </c>
      <c r="Z61" s="88">
        <v>2</v>
      </c>
      <c r="AA61" s="88">
        <v>3</v>
      </c>
      <c r="AB61" s="88">
        <v>3</v>
      </c>
      <c r="AC61" s="88">
        <v>6</v>
      </c>
      <c r="AD61" s="88">
        <v>6</v>
      </c>
      <c r="AE61" s="88"/>
      <c r="AF61" s="88"/>
      <c r="AG61" s="88"/>
      <c r="AH61" s="88"/>
      <c r="AI61" s="88"/>
      <c r="AJ61" s="88"/>
    </row>
    <row r="62" spans="1:3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f>'Раздел 3.1'!P62</f>
        <v>0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f>'Раздел 3.1'!P63</f>
        <v>0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f>'Раздел 3.1'!P64</f>
        <v>0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f>'Раздел 3.1'!P65</f>
        <v>0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f>'Раздел 3.1'!P66</f>
        <v>0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f>'Раздел 3.1'!P67</f>
        <v>7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>
        <v>1</v>
      </c>
      <c r="AB67" s="88">
        <v>1</v>
      </c>
      <c r="AC67" s="88">
        <v>4</v>
      </c>
      <c r="AD67" s="88">
        <v>3</v>
      </c>
      <c r="AE67" s="88">
        <v>2</v>
      </c>
      <c r="AF67" s="88">
        <v>2</v>
      </c>
      <c r="AG67" s="88"/>
      <c r="AH67" s="88"/>
      <c r="AI67" s="88"/>
      <c r="AJ67" s="88"/>
    </row>
    <row r="68" spans="1:3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f>'Раздел 3.1'!P68</f>
        <v>7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>
        <v>1</v>
      </c>
      <c r="AB68" s="88">
        <v>1</v>
      </c>
      <c r="AC68" s="88">
        <v>4</v>
      </c>
      <c r="AD68" s="88">
        <v>3</v>
      </c>
      <c r="AE68" s="88">
        <v>2</v>
      </c>
      <c r="AF68" s="88">
        <v>2</v>
      </c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10317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 x14ac:dyDescent="0.2">
      <c r="P71" s="229" t="s">
        <v>1187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1188</v>
      </c>
      <c r="Q73" s="221"/>
      <c r="R73" s="221"/>
      <c r="S73" s="222"/>
      <c r="T73" s="222"/>
      <c r="U73" s="222"/>
      <c r="W73" s="222"/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10601</v>
      </c>
      <c r="T74" s="223"/>
      <c r="U74" s="223"/>
      <c r="W74" s="223" t="s">
        <v>10602</v>
      </c>
      <c r="X74" s="223"/>
      <c r="Y74" s="223"/>
      <c r="Z74" s="99" t="s">
        <v>10603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5"/>
      <c r="T76" s="225"/>
      <c r="V76" s="227"/>
      <c r="W76" s="222"/>
      <c r="Y76" s="218"/>
      <c r="Z76" s="21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4" t="s">
        <v>10604</v>
      </c>
      <c r="T77" s="224"/>
      <c r="U77" s="101"/>
      <c r="V77" s="226" t="s">
        <v>10659</v>
      </c>
      <c r="W77" s="226"/>
      <c r="X77" s="101"/>
      <c r="Y77" s="219" t="s">
        <v>10605</v>
      </c>
      <c r="Z77" s="21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5407</v>
      </c>
      <c r="B2" s="91">
        <v>0</v>
      </c>
      <c r="C2" s="92" t="s">
        <v>5408</v>
      </c>
      <c r="D2" s="92">
        <v>0</v>
      </c>
    </row>
    <row r="3" spans="1:4" x14ac:dyDescent="0.2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 x14ac:dyDescent="0.2">
      <c r="A4" s="90" t="s">
        <v>5410</v>
      </c>
      <c r="B4" s="91">
        <v>21</v>
      </c>
      <c r="C4" s="92" t="s">
        <v>4535</v>
      </c>
      <c r="D4" s="92" t="s">
        <v>5411</v>
      </c>
    </row>
    <row r="5" spans="1:4" x14ac:dyDescent="0.2">
      <c r="A5" s="90" t="s">
        <v>5412</v>
      </c>
      <c r="B5" s="91">
        <v>10005</v>
      </c>
      <c r="C5" s="92" t="s">
        <v>9546</v>
      </c>
      <c r="D5" s="92" t="s">
        <v>5411</v>
      </c>
    </row>
    <row r="6" spans="1:4" x14ac:dyDescent="0.2">
      <c r="A6" s="90" t="s">
        <v>5413</v>
      </c>
      <c r="B6" s="91">
        <v>10007</v>
      </c>
      <c r="C6" s="92" t="s">
        <v>9547</v>
      </c>
      <c r="D6" s="92" t="s">
        <v>5414</v>
      </c>
    </row>
    <row r="7" spans="1:4" x14ac:dyDescent="0.2">
      <c r="A7" s="90" t="s">
        <v>5415</v>
      </c>
      <c r="B7" s="91">
        <v>10008</v>
      </c>
      <c r="C7" s="92" t="s">
        <v>9548</v>
      </c>
      <c r="D7" s="92" t="s">
        <v>5416</v>
      </c>
    </row>
    <row r="8" spans="1:4" x14ac:dyDescent="0.2">
      <c r="A8" s="90" t="s">
        <v>5417</v>
      </c>
      <c r="B8" s="91">
        <v>10012</v>
      </c>
      <c r="C8" s="92" t="s">
        <v>5418</v>
      </c>
      <c r="D8" s="92" t="s">
        <v>5419</v>
      </c>
    </row>
    <row r="9" spans="1:4" x14ac:dyDescent="0.2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 x14ac:dyDescent="0.2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 x14ac:dyDescent="0.2">
      <c r="A11" s="90" t="s">
        <v>5425</v>
      </c>
      <c r="B11" s="93">
        <v>884380</v>
      </c>
      <c r="C11" s="92" t="s">
        <v>5426</v>
      </c>
      <c r="D11" s="92">
        <v>5.3</v>
      </c>
    </row>
    <row r="12" spans="1:4" x14ac:dyDescent="0.2">
      <c r="A12" s="90" t="s">
        <v>5427</v>
      </c>
      <c r="B12" s="93">
        <v>884379</v>
      </c>
      <c r="C12" s="92" t="s">
        <v>5428</v>
      </c>
      <c r="D12" s="92">
        <v>5.2</v>
      </c>
    </row>
    <row r="13" spans="1:4" x14ac:dyDescent="0.2">
      <c r="A13" s="90" t="s">
        <v>5429</v>
      </c>
      <c r="B13" s="93">
        <v>884381</v>
      </c>
      <c r="C13" s="92" t="s">
        <v>5430</v>
      </c>
      <c r="D13" s="92">
        <v>5.4</v>
      </c>
    </row>
    <row r="14" spans="1:4" x14ac:dyDescent="0.2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 x14ac:dyDescent="0.2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 x14ac:dyDescent="0.2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 x14ac:dyDescent="0.2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 x14ac:dyDescent="0.2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 x14ac:dyDescent="0.2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 x14ac:dyDescent="0.2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 x14ac:dyDescent="0.2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 x14ac:dyDescent="0.2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 x14ac:dyDescent="0.2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 x14ac:dyDescent="0.2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 x14ac:dyDescent="0.2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 x14ac:dyDescent="0.2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 x14ac:dyDescent="0.2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 x14ac:dyDescent="0.2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 x14ac:dyDescent="0.2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 x14ac:dyDescent="0.2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 x14ac:dyDescent="0.2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 x14ac:dyDescent="0.2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 x14ac:dyDescent="0.2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 x14ac:dyDescent="0.2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 x14ac:dyDescent="0.2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 x14ac:dyDescent="0.2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 x14ac:dyDescent="0.2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 x14ac:dyDescent="0.2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 x14ac:dyDescent="0.2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 x14ac:dyDescent="0.2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 x14ac:dyDescent="0.2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 x14ac:dyDescent="0.2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 x14ac:dyDescent="0.2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 x14ac:dyDescent="0.2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 x14ac:dyDescent="0.2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 x14ac:dyDescent="0.2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 x14ac:dyDescent="0.2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 x14ac:dyDescent="0.2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 x14ac:dyDescent="0.2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 x14ac:dyDescent="0.2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 x14ac:dyDescent="0.2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 x14ac:dyDescent="0.2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 x14ac:dyDescent="0.2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 x14ac:dyDescent="0.2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 x14ac:dyDescent="0.2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 x14ac:dyDescent="0.2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 x14ac:dyDescent="0.2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 x14ac:dyDescent="0.2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 x14ac:dyDescent="0.2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 x14ac:dyDescent="0.2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 x14ac:dyDescent="0.2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 x14ac:dyDescent="0.2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 x14ac:dyDescent="0.2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 x14ac:dyDescent="0.2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 x14ac:dyDescent="0.2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 x14ac:dyDescent="0.2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 x14ac:dyDescent="0.2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 x14ac:dyDescent="0.2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 x14ac:dyDescent="0.2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 x14ac:dyDescent="0.2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 x14ac:dyDescent="0.2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 x14ac:dyDescent="0.2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 x14ac:dyDescent="0.2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 x14ac:dyDescent="0.2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 x14ac:dyDescent="0.2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 x14ac:dyDescent="0.2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 x14ac:dyDescent="0.2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 x14ac:dyDescent="0.2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 x14ac:dyDescent="0.2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 x14ac:dyDescent="0.2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 x14ac:dyDescent="0.2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 x14ac:dyDescent="0.2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 x14ac:dyDescent="0.2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 x14ac:dyDescent="0.2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 x14ac:dyDescent="0.2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 x14ac:dyDescent="0.2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 x14ac:dyDescent="0.2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 x14ac:dyDescent="0.2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 x14ac:dyDescent="0.2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 x14ac:dyDescent="0.2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 x14ac:dyDescent="0.2">
      <c r="A91" s="90" t="s">
        <v>8357</v>
      </c>
      <c r="B91" s="93">
        <v>882095</v>
      </c>
      <c r="C91" s="92" t="s">
        <v>8358</v>
      </c>
      <c r="D91" s="92">
        <v>2.1</v>
      </c>
    </row>
    <row r="92" spans="1:4" x14ac:dyDescent="0.2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 x14ac:dyDescent="0.2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 x14ac:dyDescent="0.2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 x14ac:dyDescent="0.2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 x14ac:dyDescent="0.2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 x14ac:dyDescent="0.2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 x14ac:dyDescent="0.2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 x14ac:dyDescent="0.2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 x14ac:dyDescent="0.2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 x14ac:dyDescent="0.2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 x14ac:dyDescent="0.2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 x14ac:dyDescent="0.2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 x14ac:dyDescent="0.2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 x14ac:dyDescent="0.2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 x14ac:dyDescent="0.2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 x14ac:dyDescent="0.2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 x14ac:dyDescent="0.2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 x14ac:dyDescent="0.2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 x14ac:dyDescent="0.2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 x14ac:dyDescent="0.2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 x14ac:dyDescent="0.2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 x14ac:dyDescent="0.2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 x14ac:dyDescent="0.2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 x14ac:dyDescent="0.2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 x14ac:dyDescent="0.2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 x14ac:dyDescent="0.2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 x14ac:dyDescent="0.2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 x14ac:dyDescent="0.2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 x14ac:dyDescent="0.2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 x14ac:dyDescent="0.2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 x14ac:dyDescent="0.2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 x14ac:dyDescent="0.2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 x14ac:dyDescent="0.2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 x14ac:dyDescent="0.2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 x14ac:dyDescent="0.2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 x14ac:dyDescent="0.2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 x14ac:dyDescent="0.2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 x14ac:dyDescent="0.2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 x14ac:dyDescent="0.2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 x14ac:dyDescent="0.2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 x14ac:dyDescent="0.2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 x14ac:dyDescent="0.2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 x14ac:dyDescent="0.2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 x14ac:dyDescent="0.2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 x14ac:dyDescent="0.2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 x14ac:dyDescent="0.2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 x14ac:dyDescent="0.2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 x14ac:dyDescent="0.2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 x14ac:dyDescent="0.2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 x14ac:dyDescent="0.2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 x14ac:dyDescent="0.2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 x14ac:dyDescent="0.2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 x14ac:dyDescent="0.2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 x14ac:dyDescent="0.2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 x14ac:dyDescent="0.2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 x14ac:dyDescent="0.2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 x14ac:dyDescent="0.2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 x14ac:dyDescent="0.2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 x14ac:dyDescent="0.2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 x14ac:dyDescent="0.2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 x14ac:dyDescent="0.2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 x14ac:dyDescent="0.2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 x14ac:dyDescent="0.2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 x14ac:dyDescent="0.2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 x14ac:dyDescent="0.2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 x14ac:dyDescent="0.2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 x14ac:dyDescent="0.2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 x14ac:dyDescent="0.2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 x14ac:dyDescent="0.2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 x14ac:dyDescent="0.2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 x14ac:dyDescent="0.2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 x14ac:dyDescent="0.2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 x14ac:dyDescent="0.2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 x14ac:dyDescent="0.2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 x14ac:dyDescent="0.2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 x14ac:dyDescent="0.2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 x14ac:dyDescent="0.2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 x14ac:dyDescent="0.2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 x14ac:dyDescent="0.2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 x14ac:dyDescent="0.2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 x14ac:dyDescent="0.2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 x14ac:dyDescent="0.2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 x14ac:dyDescent="0.2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 x14ac:dyDescent="0.2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 x14ac:dyDescent="0.2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 x14ac:dyDescent="0.2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 x14ac:dyDescent="0.2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 x14ac:dyDescent="0.2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 x14ac:dyDescent="0.2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 x14ac:dyDescent="0.2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 x14ac:dyDescent="0.2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 x14ac:dyDescent="0.2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 x14ac:dyDescent="0.2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 x14ac:dyDescent="0.2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 x14ac:dyDescent="0.2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 x14ac:dyDescent="0.2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 x14ac:dyDescent="0.2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 x14ac:dyDescent="0.2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 x14ac:dyDescent="0.2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 x14ac:dyDescent="0.2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 x14ac:dyDescent="0.2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 x14ac:dyDescent="0.2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 x14ac:dyDescent="0.2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 x14ac:dyDescent="0.2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 x14ac:dyDescent="0.2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 x14ac:dyDescent="0.2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 x14ac:dyDescent="0.2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 x14ac:dyDescent="0.2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 x14ac:dyDescent="0.2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 x14ac:dyDescent="0.2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 x14ac:dyDescent="0.2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 x14ac:dyDescent="0.2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 x14ac:dyDescent="0.2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 x14ac:dyDescent="0.2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 x14ac:dyDescent="0.2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 x14ac:dyDescent="0.2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 x14ac:dyDescent="0.2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 x14ac:dyDescent="0.2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 x14ac:dyDescent="0.2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 x14ac:dyDescent="0.2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 x14ac:dyDescent="0.2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 x14ac:dyDescent="0.2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 x14ac:dyDescent="0.2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 x14ac:dyDescent="0.2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 x14ac:dyDescent="0.2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 x14ac:dyDescent="0.2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 x14ac:dyDescent="0.2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 x14ac:dyDescent="0.2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 x14ac:dyDescent="0.2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 x14ac:dyDescent="0.2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 x14ac:dyDescent="0.2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 x14ac:dyDescent="0.2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 x14ac:dyDescent="0.2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 x14ac:dyDescent="0.2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 x14ac:dyDescent="0.2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 x14ac:dyDescent="0.2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 x14ac:dyDescent="0.2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 x14ac:dyDescent="0.2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 x14ac:dyDescent="0.2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 x14ac:dyDescent="0.2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 x14ac:dyDescent="0.2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 x14ac:dyDescent="0.2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 x14ac:dyDescent="0.2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 x14ac:dyDescent="0.2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 x14ac:dyDescent="0.2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 x14ac:dyDescent="0.2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 x14ac:dyDescent="0.2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 x14ac:dyDescent="0.2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 x14ac:dyDescent="0.2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 x14ac:dyDescent="0.2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 x14ac:dyDescent="0.2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 x14ac:dyDescent="0.2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 x14ac:dyDescent="0.2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 x14ac:dyDescent="0.2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 x14ac:dyDescent="0.2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 x14ac:dyDescent="0.2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 x14ac:dyDescent="0.2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 x14ac:dyDescent="0.2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 x14ac:dyDescent="0.2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 x14ac:dyDescent="0.2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 x14ac:dyDescent="0.2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 x14ac:dyDescent="0.2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 x14ac:dyDescent="0.2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 x14ac:dyDescent="0.2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 x14ac:dyDescent="0.2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 x14ac:dyDescent="0.2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 x14ac:dyDescent="0.2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 x14ac:dyDescent="0.2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 x14ac:dyDescent="0.2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 x14ac:dyDescent="0.2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 x14ac:dyDescent="0.2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 x14ac:dyDescent="0.2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 x14ac:dyDescent="0.2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 x14ac:dyDescent="0.2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 x14ac:dyDescent="0.2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 x14ac:dyDescent="0.2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 x14ac:dyDescent="0.2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 x14ac:dyDescent="0.2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 x14ac:dyDescent="0.2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 x14ac:dyDescent="0.2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 x14ac:dyDescent="0.2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 x14ac:dyDescent="0.2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 x14ac:dyDescent="0.2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 x14ac:dyDescent="0.2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 x14ac:dyDescent="0.2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 x14ac:dyDescent="0.2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 x14ac:dyDescent="0.2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 x14ac:dyDescent="0.2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 x14ac:dyDescent="0.2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 x14ac:dyDescent="0.2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 x14ac:dyDescent="0.2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 x14ac:dyDescent="0.2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 x14ac:dyDescent="0.2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 x14ac:dyDescent="0.2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 x14ac:dyDescent="0.2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 x14ac:dyDescent="0.2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 x14ac:dyDescent="0.2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 x14ac:dyDescent="0.2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 x14ac:dyDescent="0.2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 x14ac:dyDescent="0.2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 x14ac:dyDescent="0.2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 x14ac:dyDescent="0.2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 x14ac:dyDescent="0.2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 x14ac:dyDescent="0.2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 x14ac:dyDescent="0.2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 x14ac:dyDescent="0.2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 x14ac:dyDescent="0.2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 x14ac:dyDescent="0.2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 x14ac:dyDescent="0.2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 x14ac:dyDescent="0.2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 x14ac:dyDescent="0.2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 x14ac:dyDescent="0.2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 x14ac:dyDescent="0.2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 x14ac:dyDescent="0.2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 x14ac:dyDescent="0.2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 x14ac:dyDescent="0.2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 x14ac:dyDescent="0.2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 x14ac:dyDescent="0.2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 x14ac:dyDescent="0.2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 x14ac:dyDescent="0.2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 x14ac:dyDescent="0.2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 x14ac:dyDescent="0.2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 x14ac:dyDescent="0.2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 x14ac:dyDescent="0.2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 x14ac:dyDescent="0.2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 x14ac:dyDescent="0.2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 x14ac:dyDescent="0.2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 x14ac:dyDescent="0.2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 x14ac:dyDescent="0.2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 x14ac:dyDescent="0.2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 x14ac:dyDescent="0.2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 x14ac:dyDescent="0.2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 x14ac:dyDescent="0.2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 x14ac:dyDescent="0.2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 x14ac:dyDescent="0.2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 x14ac:dyDescent="0.2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 x14ac:dyDescent="0.2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 x14ac:dyDescent="0.2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 x14ac:dyDescent="0.2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 x14ac:dyDescent="0.2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 x14ac:dyDescent="0.2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 x14ac:dyDescent="0.2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 x14ac:dyDescent="0.2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 x14ac:dyDescent="0.2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 x14ac:dyDescent="0.2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 x14ac:dyDescent="0.2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 x14ac:dyDescent="0.2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 x14ac:dyDescent="0.2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 x14ac:dyDescent="0.2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 x14ac:dyDescent="0.2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 x14ac:dyDescent="0.2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 x14ac:dyDescent="0.2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 x14ac:dyDescent="0.2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 x14ac:dyDescent="0.2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 x14ac:dyDescent="0.2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 x14ac:dyDescent="0.2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 x14ac:dyDescent="0.2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 x14ac:dyDescent="0.2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 x14ac:dyDescent="0.2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 x14ac:dyDescent="0.2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 x14ac:dyDescent="0.2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 x14ac:dyDescent="0.2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 x14ac:dyDescent="0.2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 x14ac:dyDescent="0.2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 x14ac:dyDescent="0.2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 x14ac:dyDescent="0.2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 x14ac:dyDescent="0.2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 x14ac:dyDescent="0.2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 x14ac:dyDescent="0.2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 x14ac:dyDescent="0.2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 x14ac:dyDescent="0.2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 x14ac:dyDescent="0.2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 x14ac:dyDescent="0.2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 x14ac:dyDescent="0.2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 x14ac:dyDescent="0.2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 x14ac:dyDescent="0.2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 x14ac:dyDescent="0.2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 x14ac:dyDescent="0.2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 x14ac:dyDescent="0.2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 x14ac:dyDescent="0.2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 x14ac:dyDescent="0.2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 x14ac:dyDescent="0.2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 x14ac:dyDescent="0.2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 x14ac:dyDescent="0.2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 x14ac:dyDescent="0.2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 x14ac:dyDescent="0.2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 x14ac:dyDescent="0.2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 x14ac:dyDescent="0.2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 x14ac:dyDescent="0.2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 x14ac:dyDescent="0.2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 x14ac:dyDescent="0.2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 x14ac:dyDescent="0.2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 x14ac:dyDescent="0.2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 x14ac:dyDescent="0.2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 x14ac:dyDescent="0.2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 x14ac:dyDescent="0.2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 x14ac:dyDescent="0.2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 x14ac:dyDescent="0.2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 x14ac:dyDescent="0.2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 x14ac:dyDescent="0.2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 x14ac:dyDescent="0.2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 x14ac:dyDescent="0.2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 x14ac:dyDescent="0.2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 x14ac:dyDescent="0.2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 x14ac:dyDescent="0.2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 x14ac:dyDescent="0.2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 x14ac:dyDescent="0.2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 x14ac:dyDescent="0.2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 x14ac:dyDescent="0.2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 x14ac:dyDescent="0.2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 x14ac:dyDescent="0.2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 x14ac:dyDescent="0.2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 x14ac:dyDescent="0.2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 x14ac:dyDescent="0.2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 x14ac:dyDescent="0.2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 x14ac:dyDescent="0.2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 x14ac:dyDescent="0.2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 x14ac:dyDescent="0.2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 x14ac:dyDescent="0.2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 x14ac:dyDescent="0.2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 x14ac:dyDescent="0.2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 x14ac:dyDescent="0.2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 x14ac:dyDescent="0.2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 x14ac:dyDescent="0.2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 x14ac:dyDescent="0.2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 x14ac:dyDescent="0.2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 x14ac:dyDescent="0.2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 x14ac:dyDescent="0.2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 x14ac:dyDescent="0.2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 x14ac:dyDescent="0.2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 x14ac:dyDescent="0.2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 x14ac:dyDescent="0.2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 x14ac:dyDescent="0.2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 x14ac:dyDescent="0.2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 x14ac:dyDescent="0.2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 x14ac:dyDescent="0.2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 x14ac:dyDescent="0.2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 x14ac:dyDescent="0.2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 x14ac:dyDescent="0.2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 x14ac:dyDescent="0.2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 x14ac:dyDescent="0.2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 x14ac:dyDescent="0.2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 x14ac:dyDescent="0.2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 x14ac:dyDescent="0.2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 x14ac:dyDescent="0.2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 x14ac:dyDescent="0.2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 x14ac:dyDescent="0.2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 x14ac:dyDescent="0.2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 x14ac:dyDescent="0.2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 x14ac:dyDescent="0.2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 x14ac:dyDescent="0.2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 x14ac:dyDescent="0.2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 x14ac:dyDescent="0.2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 x14ac:dyDescent="0.2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 x14ac:dyDescent="0.2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 x14ac:dyDescent="0.2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 x14ac:dyDescent="0.2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 x14ac:dyDescent="0.2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 x14ac:dyDescent="0.2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 x14ac:dyDescent="0.2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 x14ac:dyDescent="0.2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 x14ac:dyDescent="0.2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 x14ac:dyDescent="0.2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 x14ac:dyDescent="0.2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 x14ac:dyDescent="0.2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 x14ac:dyDescent="0.2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 x14ac:dyDescent="0.2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 x14ac:dyDescent="0.2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 x14ac:dyDescent="0.2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 x14ac:dyDescent="0.2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 x14ac:dyDescent="0.2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 x14ac:dyDescent="0.2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 x14ac:dyDescent="0.2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 x14ac:dyDescent="0.2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 x14ac:dyDescent="0.2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 x14ac:dyDescent="0.2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 x14ac:dyDescent="0.2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 x14ac:dyDescent="0.2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 x14ac:dyDescent="0.2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 x14ac:dyDescent="0.2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 x14ac:dyDescent="0.2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 x14ac:dyDescent="0.2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 x14ac:dyDescent="0.2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 x14ac:dyDescent="0.2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 x14ac:dyDescent="0.2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 x14ac:dyDescent="0.2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 x14ac:dyDescent="0.2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 x14ac:dyDescent="0.2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 x14ac:dyDescent="0.2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 x14ac:dyDescent="0.2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 x14ac:dyDescent="0.2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 x14ac:dyDescent="0.2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 x14ac:dyDescent="0.2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 x14ac:dyDescent="0.2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 x14ac:dyDescent="0.2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 x14ac:dyDescent="0.2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 x14ac:dyDescent="0.2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 x14ac:dyDescent="0.2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 x14ac:dyDescent="0.2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 x14ac:dyDescent="0.2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 x14ac:dyDescent="0.2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 x14ac:dyDescent="0.2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 x14ac:dyDescent="0.2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 x14ac:dyDescent="0.2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 x14ac:dyDescent="0.2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 x14ac:dyDescent="0.2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 x14ac:dyDescent="0.2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 x14ac:dyDescent="0.2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 x14ac:dyDescent="0.2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 x14ac:dyDescent="0.2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 x14ac:dyDescent="0.2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 x14ac:dyDescent="0.2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 x14ac:dyDescent="0.2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 x14ac:dyDescent="0.2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 x14ac:dyDescent="0.2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 x14ac:dyDescent="0.2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 x14ac:dyDescent="0.2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 x14ac:dyDescent="0.2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 x14ac:dyDescent="0.2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 x14ac:dyDescent="0.2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 x14ac:dyDescent="0.2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 x14ac:dyDescent="0.2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 x14ac:dyDescent="0.2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 x14ac:dyDescent="0.2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 x14ac:dyDescent="0.2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 x14ac:dyDescent="0.2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 x14ac:dyDescent="0.2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 x14ac:dyDescent="0.2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 x14ac:dyDescent="0.2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 x14ac:dyDescent="0.2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 x14ac:dyDescent="0.2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 x14ac:dyDescent="0.2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 x14ac:dyDescent="0.2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 x14ac:dyDescent="0.2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 x14ac:dyDescent="0.2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 x14ac:dyDescent="0.2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 x14ac:dyDescent="0.2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 x14ac:dyDescent="0.2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 x14ac:dyDescent="0.2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 x14ac:dyDescent="0.2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 x14ac:dyDescent="0.2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 x14ac:dyDescent="0.2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 x14ac:dyDescent="0.2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 x14ac:dyDescent="0.2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 x14ac:dyDescent="0.2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 x14ac:dyDescent="0.2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 x14ac:dyDescent="0.2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 x14ac:dyDescent="0.2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 x14ac:dyDescent="0.2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 x14ac:dyDescent="0.2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 x14ac:dyDescent="0.2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 x14ac:dyDescent="0.2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 x14ac:dyDescent="0.2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 x14ac:dyDescent="0.2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 x14ac:dyDescent="0.2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 x14ac:dyDescent="0.2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 x14ac:dyDescent="0.2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 x14ac:dyDescent="0.2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 x14ac:dyDescent="0.2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 x14ac:dyDescent="0.2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 x14ac:dyDescent="0.2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 x14ac:dyDescent="0.2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 x14ac:dyDescent="0.2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 x14ac:dyDescent="0.2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 x14ac:dyDescent="0.2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 x14ac:dyDescent="0.2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 x14ac:dyDescent="0.2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 x14ac:dyDescent="0.2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 x14ac:dyDescent="0.2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 x14ac:dyDescent="0.2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 x14ac:dyDescent="0.2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 x14ac:dyDescent="0.2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 x14ac:dyDescent="0.2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 x14ac:dyDescent="0.2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 x14ac:dyDescent="0.2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 x14ac:dyDescent="0.2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 x14ac:dyDescent="0.2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 x14ac:dyDescent="0.2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 x14ac:dyDescent="0.2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 x14ac:dyDescent="0.2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 x14ac:dyDescent="0.2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 x14ac:dyDescent="0.2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 x14ac:dyDescent="0.2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 x14ac:dyDescent="0.2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 x14ac:dyDescent="0.2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 x14ac:dyDescent="0.2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 x14ac:dyDescent="0.2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 x14ac:dyDescent="0.2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 x14ac:dyDescent="0.2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 x14ac:dyDescent="0.2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 x14ac:dyDescent="0.2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 x14ac:dyDescent="0.2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 x14ac:dyDescent="0.2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 x14ac:dyDescent="0.2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 x14ac:dyDescent="0.2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 x14ac:dyDescent="0.2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 x14ac:dyDescent="0.2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 x14ac:dyDescent="0.2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 x14ac:dyDescent="0.2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 x14ac:dyDescent="0.2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 x14ac:dyDescent="0.2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 x14ac:dyDescent="0.2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 x14ac:dyDescent="0.2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 x14ac:dyDescent="0.2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 x14ac:dyDescent="0.2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 x14ac:dyDescent="0.2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 x14ac:dyDescent="0.2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 x14ac:dyDescent="0.2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 x14ac:dyDescent="0.2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 x14ac:dyDescent="0.2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 x14ac:dyDescent="0.2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 x14ac:dyDescent="0.2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 x14ac:dyDescent="0.2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 x14ac:dyDescent="0.2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 x14ac:dyDescent="0.2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 x14ac:dyDescent="0.2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 x14ac:dyDescent="0.2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 x14ac:dyDescent="0.2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 x14ac:dyDescent="0.2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 x14ac:dyDescent="0.2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 x14ac:dyDescent="0.2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 x14ac:dyDescent="0.2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 x14ac:dyDescent="0.2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 x14ac:dyDescent="0.2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 x14ac:dyDescent="0.2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 x14ac:dyDescent="0.2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 x14ac:dyDescent="0.2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 x14ac:dyDescent="0.2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 x14ac:dyDescent="0.2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 x14ac:dyDescent="0.2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 x14ac:dyDescent="0.2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 x14ac:dyDescent="0.2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 x14ac:dyDescent="0.2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 x14ac:dyDescent="0.2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 x14ac:dyDescent="0.2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 x14ac:dyDescent="0.2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 x14ac:dyDescent="0.2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 x14ac:dyDescent="0.2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 x14ac:dyDescent="0.2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 x14ac:dyDescent="0.2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 x14ac:dyDescent="0.2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 x14ac:dyDescent="0.2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 x14ac:dyDescent="0.2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 x14ac:dyDescent="0.2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 x14ac:dyDescent="0.2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 x14ac:dyDescent="0.2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 x14ac:dyDescent="0.2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 x14ac:dyDescent="0.2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 x14ac:dyDescent="0.2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 x14ac:dyDescent="0.2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 x14ac:dyDescent="0.2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 x14ac:dyDescent="0.2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 x14ac:dyDescent="0.2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 x14ac:dyDescent="0.2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 x14ac:dyDescent="0.2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 x14ac:dyDescent="0.2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 x14ac:dyDescent="0.2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 x14ac:dyDescent="0.2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 x14ac:dyDescent="0.2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 x14ac:dyDescent="0.2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 x14ac:dyDescent="0.2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 x14ac:dyDescent="0.2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 x14ac:dyDescent="0.2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 x14ac:dyDescent="0.2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 x14ac:dyDescent="0.2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 x14ac:dyDescent="0.2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 x14ac:dyDescent="0.2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 x14ac:dyDescent="0.2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 x14ac:dyDescent="0.2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 x14ac:dyDescent="0.2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 x14ac:dyDescent="0.2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 x14ac:dyDescent="0.2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 x14ac:dyDescent="0.2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 x14ac:dyDescent="0.2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 x14ac:dyDescent="0.2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 x14ac:dyDescent="0.2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 x14ac:dyDescent="0.2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 x14ac:dyDescent="0.2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 x14ac:dyDescent="0.2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 x14ac:dyDescent="0.2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 x14ac:dyDescent="0.2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 x14ac:dyDescent="0.2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 x14ac:dyDescent="0.2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 x14ac:dyDescent="0.2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 x14ac:dyDescent="0.2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 x14ac:dyDescent="0.2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 x14ac:dyDescent="0.2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 x14ac:dyDescent="0.2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 x14ac:dyDescent="0.2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 x14ac:dyDescent="0.2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 x14ac:dyDescent="0.2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 x14ac:dyDescent="0.2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 x14ac:dyDescent="0.2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 x14ac:dyDescent="0.2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 x14ac:dyDescent="0.2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 x14ac:dyDescent="0.2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 x14ac:dyDescent="0.2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 x14ac:dyDescent="0.2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 x14ac:dyDescent="0.2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 x14ac:dyDescent="0.2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 x14ac:dyDescent="0.2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 x14ac:dyDescent="0.2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 x14ac:dyDescent="0.2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 x14ac:dyDescent="0.2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 x14ac:dyDescent="0.2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 x14ac:dyDescent="0.2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 x14ac:dyDescent="0.2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 x14ac:dyDescent="0.2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 x14ac:dyDescent="0.2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 x14ac:dyDescent="0.2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 x14ac:dyDescent="0.2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 x14ac:dyDescent="0.2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 x14ac:dyDescent="0.2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 x14ac:dyDescent="0.2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 x14ac:dyDescent="0.2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 x14ac:dyDescent="0.2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 x14ac:dyDescent="0.2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 x14ac:dyDescent="0.2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 x14ac:dyDescent="0.2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 x14ac:dyDescent="0.2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 x14ac:dyDescent="0.2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 x14ac:dyDescent="0.2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 x14ac:dyDescent="0.2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 x14ac:dyDescent="0.2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 x14ac:dyDescent="0.2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 x14ac:dyDescent="0.2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 x14ac:dyDescent="0.2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 x14ac:dyDescent="0.2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 x14ac:dyDescent="0.2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 x14ac:dyDescent="0.2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 x14ac:dyDescent="0.2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 x14ac:dyDescent="0.2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 x14ac:dyDescent="0.2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 x14ac:dyDescent="0.2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 x14ac:dyDescent="0.2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 x14ac:dyDescent="0.2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 x14ac:dyDescent="0.2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 x14ac:dyDescent="0.2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 x14ac:dyDescent="0.2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 x14ac:dyDescent="0.2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 x14ac:dyDescent="0.2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 x14ac:dyDescent="0.2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 x14ac:dyDescent="0.2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 x14ac:dyDescent="0.2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 x14ac:dyDescent="0.2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 x14ac:dyDescent="0.2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 x14ac:dyDescent="0.2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 x14ac:dyDescent="0.2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 x14ac:dyDescent="0.2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 x14ac:dyDescent="0.2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 x14ac:dyDescent="0.2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 x14ac:dyDescent="0.2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 x14ac:dyDescent="0.2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 x14ac:dyDescent="0.2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 x14ac:dyDescent="0.2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 x14ac:dyDescent="0.2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 x14ac:dyDescent="0.2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 x14ac:dyDescent="0.2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 x14ac:dyDescent="0.2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 x14ac:dyDescent="0.2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 x14ac:dyDescent="0.2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 x14ac:dyDescent="0.2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 x14ac:dyDescent="0.2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 x14ac:dyDescent="0.2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 x14ac:dyDescent="0.2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 x14ac:dyDescent="0.2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 x14ac:dyDescent="0.2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 x14ac:dyDescent="0.2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 x14ac:dyDescent="0.2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 x14ac:dyDescent="0.2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 x14ac:dyDescent="0.2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 x14ac:dyDescent="0.2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 x14ac:dyDescent="0.2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 x14ac:dyDescent="0.2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 x14ac:dyDescent="0.2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 x14ac:dyDescent="0.2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 x14ac:dyDescent="0.2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 x14ac:dyDescent="0.2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 x14ac:dyDescent="0.2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 x14ac:dyDescent="0.2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 x14ac:dyDescent="0.2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 x14ac:dyDescent="0.2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 x14ac:dyDescent="0.2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 x14ac:dyDescent="0.2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 x14ac:dyDescent="0.2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 x14ac:dyDescent="0.2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 x14ac:dyDescent="0.2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 x14ac:dyDescent="0.2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 x14ac:dyDescent="0.2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 x14ac:dyDescent="0.2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 x14ac:dyDescent="0.2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 x14ac:dyDescent="0.2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 x14ac:dyDescent="0.2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 x14ac:dyDescent="0.2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 x14ac:dyDescent="0.2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 x14ac:dyDescent="0.2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 x14ac:dyDescent="0.2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 x14ac:dyDescent="0.2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 x14ac:dyDescent="0.2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 x14ac:dyDescent="0.2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 x14ac:dyDescent="0.2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 x14ac:dyDescent="0.2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 x14ac:dyDescent="0.2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 x14ac:dyDescent="0.2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 x14ac:dyDescent="0.2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 x14ac:dyDescent="0.2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 x14ac:dyDescent="0.2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 x14ac:dyDescent="0.2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 x14ac:dyDescent="0.2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 x14ac:dyDescent="0.2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 x14ac:dyDescent="0.2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 x14ac:dyDescent="0.2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 x14ac:dyDescent="0.2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 x14ac:dyDescent="0.2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 x14ac:dyDescent="0.2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 x14ac:dyDescent="0.2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 x14ac:dyDescent="0.2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 x14ac:dyDescent="0.2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 x14ac:dyDescent="0.2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 x14ac:dyDescent="0.2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 x14ac:dyDescent="0.2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 x14ac:dyDescent="0.2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 x14ac:dyDescent="0.2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 x14ac:dyDescent="0.2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 x14ac:dyDescent="0.2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 x14ac:dyDescent="0.2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 x14ac:dyDescent="0.2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 x14ac:dyDescent="0.2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 x14ac:dyDescent="0.2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 x14ac:dyDescent="0.2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 x14ac:dyDescent="0.2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 x14ac:dyDescent="0.2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 x14ac:dyDescent="0.2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 x14ac:dyDescent="0.2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 x14ac:dyDescent="0.2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 x14ac:dyDescent="0.2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 x14ac:dyDescent="0.2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 x14ac:dyDescent="0.2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 x14ac:dyDescent="0.2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 x14ac:dyDescent="0.2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 x14ac:dyDescent="0.2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 x14ac:dyDescent="0.2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 x14ac:dyDescent="0.2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 x14ac:dyDescent="0.2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 x14ac:dyDescent="0.2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 x14ac:dyDescent="0.2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 x14ac:dyDescent="0.2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 x14ac:dyDescent="0.2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 x14ac:dyDescent="0.2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 x14ac:dyDescent="0.2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 x14ac:dyDescent="0.2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 x14ac:dyDescent="0.2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 x14ac:dyDescent="0.2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 x14ac:dyDescent="0.2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 x14ac:dyDescent="0.2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 x14ac:dyDescent="0.2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 x14ac:dyDescent="0.2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 x14ac:dyDescent="0.2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 x14ac:dyDescent="0.2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 x14ac:dyDescent="0.2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 x14ac:dyDescent="0.2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 x14ac:dyDescent="0.2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 x14ac:dyDescent="0.2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 x14ac:dyDescent="0.2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 x14ac:dyDescent="0.2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 x14ac:dyDescent="0.2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 x14ac:dyDescent="0.2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 x14ac:dyDescent="0.2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 x14ac:dyDescent="0.2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 x14ac:dyDescent="0.2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 x14ac:dyDescent="0.2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 x14ac:dyDescent="0.2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 x14ac:dyDescent="0.2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 x14ac:dyDescent="0.2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 x14ac:dyDescent="0.2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 x14ac:dyDescent="0.2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 x14ac:dyDescent="0.2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 x14ac:dyDescent="0.2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 x14ac:dyDescent="0.2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 x14ac:dyDescent="0.2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 x14ac:dyDescent="0.2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 x14ac:dyDescent="0.2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 x14ac:dyDescent="0.2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 x14ac:dyDescent="0.2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 x14ac:dyDescent="0.2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 x14ac:dyDescent="0.2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 x14ac:dyDescent="0.2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 x14ac:dyDescent="0.2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 x14ac:dyDescent="0.2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 x14ac:dyDescent="0.2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 x14ac:dyDescent="0.2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 x14ac:dyDescent="0.2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 x14ac:dyDescent="0.2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 x14ac:dyDescent="0.2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 x14ac:dyDescent="0.2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 x14ac:dyDescent="0.2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 x14ac:dyDescent="0.2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 x14ac:dyDescent="0.2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 x14ac:dyDescent="0.2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 x14ac:dyDescent="0.2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 x14ac:dyDescent="0.2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 x14ac:dyDescent="0.2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 x14ac:dyDescent="0.2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 x14ac:dyDescent="0.2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 x14ac:dyDescent="0.2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 x14ac:dyDescent="0.2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 x14ac:dyDescent="0.2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 x14ac:dyDescent="0.2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 x14ac:dyDescent="0.2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 x14ac:dyDescent="0.2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 x14ac:dyDescent="0.2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 x14ac:dyDescent="0.2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 x14ac:dyDescent="0.2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 x14ac:dyDescent="0.2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 x14ac:dyDescent="0.2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 x14ac:dyDescent="0.2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 x14ac:dyDescent="0.2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 x14ac:dyDescent="0.2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 x14ac:dyDescent="0.2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 x14ac:dyDescent="0.2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 x14ac:dyDescent="0.2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 x14ac:dyDescent="0.2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 x14ac:dyDescent="0.2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 x14ac:dyDescent="0.2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 x14ac:dyDescent="0.2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 x14ac:dyDescent="0.2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 x14ac:dyDescent="0.2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 x14ac:dyDescent="0.2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 x14ac:dyDescent="0.2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 x14ac:dyDescent="0.2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 x14ac:dyDescent="0.2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 x14ac:dyDescent="0.2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 x14ac:dyDescent="0.2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 x14ac:dyDescent="0.2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 x14ac:dyDescent="0.2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 x14ac:dyDescent="0.2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 x14ac:dyDescent="0.2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 x14ac:dyDescent="0.2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 x14ac:dyDescent="0.2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 x14ac:dyDescent="0.2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 x14ac:dyDescent="0.2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 x14ac:dyDescent="0.2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 x14ac:dyDescent="0.2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 x14ac:dyDescent="0.2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 x14ac:dyDescent="0.2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 x14ac:dyDescent="0.2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 x14ac:dyDescent="0.2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 x14ac:dyDescent="0.2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 x14ac:dyDescent="0.2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 x14ac:dyDescent="0.2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 x14ac:dyDescent="0.2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 x14ac:dyDescent="0.2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 x14ac:dyDescent="0.2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 x14ac:dyDescent="0.2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 x14ac:dyDescent="0.2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 x14ac:dyDescent="0.2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 x14ac:dyDescent="0.2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 x14ac:dyDescent="0.2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 x14ac:dyDescent="0.2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 x14ac:dyDescent="0.2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 x14ac:dyDescent="0.2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 x14ac:dyDescent="0.2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 x14ac:dyDescent="0.2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 x14ac:dyDescent="0.2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 x14ac:dyDescent="0.2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 x14ac:dyDescent="0.2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 x14ac:dyDescent="0.2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 x14ac:dyDescent="0.2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 x14ac:dyDescent="0.2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 x14ac:dyDescent="0.2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 x14ac:dyDescent="0.2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 x14ac:dyDescent="0.2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 x14ac:dyDescent="0.2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 x14ac:dyDescent="0.2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 x14ac:dyDescent="0.2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 x14ac:dyDescent="0.2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 x14ac:dyDescent="0.2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 x14ac:dyDescent="0.2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 x14ac:dyDescent="0.2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 x14ac:dyDescent="0.2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 x14ac:dyDescent="0.2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 x14ac:dyDescent="0.2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 x14ac:dyDescent="0.2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 x14ac:dyDescent="0.2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 x14ac:dyDescent="0.2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 x14ac:dyDescent="0.2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 x14ac:dyDescent="0.2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 x14ac:dyDescent="0.2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 x14ac:dyDescent="0.2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 x14ac:dyDescent="0.2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 x14ac:dyDescent="0.2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 x14ac:dyDescent="0.2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 x14ac:dyDescent="0.2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 x14ac:dyDescent="0.2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 x14ac:dyDescent="0.2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 x14ac:dyDescent="0.2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 x14ac:dyDescent="0.2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 x14ac:dyDescent="0.2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 x14ac:dyDescent="0.2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 x14ac:dyDescent="0.2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 x14ac:dyDescent="0.2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 x14ac:dyDescent="0.2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 x14ac:dyDescent="0.2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 x14ac:dyDescent="0.2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 x14ac:dyDescent="0.2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 x14ac:dyDescent="0.2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 x14ac:dyDescent="0.2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 x14ac:dyDescent="0.2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 x14ac:dyDescent="0.2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 x14ac:dyDescent="0.2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 x14ac:dyDescent="0.2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 x14ac:dyDescent="0.2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 x14ac:dyDescent="0.2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 x14ac:dyDescent="0.2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 x14ac:dyDescent="0.2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 x14ac:dyDescent="0.2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 x14ac:dyDescent="0.2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 x14ac:dyDescent="0.2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 x14ac:dyDescent="0.2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 x14ac:dyDescent="0.2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 x14ac:dyDescent="0.2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 x14ac:dyDescent="0.2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 x14ac:dyDescent="0.2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 x14ac:dyDescent="0.2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 x14ac:dyDescent="0.2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 x14ac:dyDescent="0.2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 x14ac:dyDescent="0.2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 x14ac:dyDescent="0.2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 x14ac:dyDescent="0.2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 x14ac:dyDescent="0.2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 x14ac:dyDescent="0.2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 x14ac:dyDescent="0.2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 x14ac:dyDescent="0.2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 x14ac:dyDescent="0.2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 x14ac:dyDescent="0.2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 x14ac:dyDescent="0.2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 x14ac:dyDescent="0.2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 x14ac:dyDescent="0.2">
      <c r="A1029" s="90" t="s">
        <v>1744</v>
      </c>
      <c r="B1029" s="94">
        <v>99999</v>
      </c>
      <c r="C1029" s="95" t="s">
        <v>7654</v>
      </c>
      <c r="D1029" s="95"/>
    </row>
    <row r="1030" spans="1:4" x14ac:dyDescent="0.2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 x14ac:dyDescent="0.2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 x14ac:dyDescent="0.2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 x14ac:dyDescent="0.2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 x14ac:dyDescent="0.2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 x14ac:dyDescent="0.2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 x14ac:dyDescent="0.2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 x14ac:dyDescent="0.2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 x14ac:dyDescent="0.2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 x14ac:dyDescent="0.2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 x14ac:dyDescent="0.2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 x14ac:dyDescent="0.2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 x14ac:dyDescent="0.2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 x14ac:dyDescent="0.2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 x14ac:dyDescent="0.2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 x14ac:dyDescent="0.2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 x14ac:dyDescent="0.2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 x14ac:dyDescent="0.2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 x14ac:dyDescent="0.2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 x14ac:dyDescent="0.2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 x14ac:dyDescent="0.2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 x14ac:dyDescent="0.2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 x14ac:dyDescent="0.2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 x14ac:dyDescent="0.2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 x14ac:dyDescent="0.2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 x14ac:dyDescent="0.2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 x14ac:dyDescent="0.2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 x14ac:dyDescent="0.2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 x14ac:dyDescent="0.2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 x14ac:dyDescent="0.2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 x14ac:dyDescent="0.2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 x14ac:dyDescent="0.2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 x14ac:dyDescent="0.2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 x14ac:dyDescent="0.2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 x14ac:dyDescent="0.2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 x14ac:dyDescent="0.2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 x14ac:dyDescent="0.2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 x14ac:dyDescent="0.2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 x14ac:dyDescent="0.2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 x14ac:dyDescent="0.2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 x14ac:dyDescent="0.2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 x14ac:dyDescent="0.2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 x14ac:dyDescent="0.2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 x14ac:dyDescent="0.2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 x14ac:dyDescent="0.2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 x14ac:dyDescent="0.2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 x14ac:dyDescent="0.2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 x14ac:dyDescent="0.2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 x14ac:dyDescent="0.2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 x14ac:dyDescent="0.2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 x14ac:dyDescent="0.2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 x14ac:dyDescent="0.2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 x14ac:dyDescent="0.2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 x14ac:dyDescent="0.2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 x14ac:dyDescent="0.2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 x14ac:dyDescent="0.2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 x14ac:dyDescent="0.2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 x14ac:dyDescent="0.2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 x14ac:dyDescent="0.2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 x14ac:dyDescent="0.2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 x14ac:dyDescent="0.2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 x14ac:dyDescent="0.2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 x14ac:dyDescent="0.2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 x14ac:dyDescent="0.2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 x14ac:dyDescent="0.2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 x14ac:dyDescent="0.2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 x14ac:dyDescent="0.2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 x14ac:dyDescent="0.2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 x14ac:dyDescent="0.2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 x14ac:dyDescent="0.2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 x14ac:dyDescent="0.2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 x14ac:dyDescent="0.2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 x14ac:dyDescent="0.2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 x14ac:dyDescent="0.2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 x14ac:dyDescent="0.2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 x14ac:dyDescent="0.2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 x14ac:dyDescent="0.2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 x14ac:dyDescent="0.2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 x14ac:dyDescent="0.2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 x14ac:dyDescent="0.2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 x14ac:dyDescent="0.2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 x14ac:dyDescent="0.2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 x14ac:dyDescent="0.2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 x14ac:dyDescent="0.2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 x14ac:dyDescent="0.2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 x14ac:dyDescent="0.2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 x14ac:dyDescent="0.2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 x14ac:dyDescent="0.2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 x14ac:dyDescent="0.2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 x14ac:dyDescent="0.2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 x14ac:dyDescent="0.2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 x14ac:dyDescent="0.2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 x14ac:dyDescent="0.2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 x14ac:dyDescent="0.2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 x14ac:dyDescent="0.2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 x14ac:dyDescent="0.2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 x14ac:dyDescent="0.2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 x14ac:dyDescent="0.2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 x14ac:dyDescent="0.2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 x14ac:dyDescent="0.2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 x14ac:dyDescent="0.2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 x14ac:dyDescent="0.2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 x14ac:dyDescent="0.2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 x14ac:dyDescent="0.2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 x14ac:dyDescent="0.2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 x14ac:dyDescent="0.2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 x14ac:dyDescent="0.2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 x14ac:dyDescent="0.2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 x14ac:dyDescent="0.2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 x14ac:dyDescent="0.2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 x14ac:dyDescent="0.2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 x14ac:dyDescent="0.2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 x14ac:dyDescent="0.2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 x14ac:dyDescent="0.2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 x14ac:dyDescent="0.2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 x14ac:dyDescent="0.2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 x14ac:dyDescent="0.2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 x14ac:dyDescent="0.2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 x14ac:dyDescent="0.2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 x14ac:dyDescent="0.2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 x14ac:dyDescent="0.2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 x14ac:dyDescent="0.2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 x14ac:dyDescent="0.2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 x14ac:dyDescent="0.2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 x14ac:dyDescent="0.2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 x14ac:dyDescent="0.2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 x14ac:dyDescent="0.2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 x14ac:dyDescent="0.2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 x14ac:dyDescent="0.2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 x14ac:dyDescent="0.2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 x14ac:dyDescent="0.2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 x14ac:dyDescent="0.2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 x14ac:dyDescent="0.2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 x14ac:dyDescent="0.2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 x14ac:dyDescent="0.2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 x14ac:dyDescent="0.2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 x14ac:dyDescent="0.2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 x14ac:dyDescent="0.2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 x14ac:dyDescent="0.2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 x14ac:dyDescent="0.2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 x14ac:dyDescent="0.2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 x14ac:dyDescent="0.2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 x14ac:dyDescent="0.2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 x14ac:dyDescent="0.2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 x14ac:dyDescent="0.2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 x14ac:dyDescent="0.2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 x14ac:dyDescent="0.2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 x14ac:dyDescent="0.2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 x14ac:dyDescent="0.2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 x14ac:dyDescent="0.2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 x14ac:dyDescent="0.2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 x14ac:dyDescent="0.2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 x14ac:dyDescent="0.2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 x14ac:dyDescent="0.2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 x14ac:dyDescent="0.2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 x14ac:dyDescent="0.2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 x14ac:dyDescent="0.2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 x14ac:dyDescent="0.2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 x14ac:dyDescent="0.2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 x14ac:dyDescent="0.2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 x14ac:dyDescent="0.2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 x14ac:dyDescent="0.2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 x14ac:dyDescent="0.2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 x14ac:dyDescent="0.2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 x14ac:dyDescent="0.2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 x14ac:dyDescent="0.2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 x14ac:dyDescent="0.2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 x14ac:dyDescent="0.2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 x14ac:dyDescent="0.2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 x14ac:dyDescent="0.2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 x14ac:dyDescent="0.2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 x14ac:dyDescent="0.2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 x14ac:dyDescent="0.2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 x14ac:dyDescent="0.2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 x14ac:dyDescent="0.2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 x14ac:dyDescent="0.2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 x14ac:dyDescent="0.2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 x14ac:dyDescent="0.2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 x14ac:dyDescent="0.2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 x14ac:dyDescent="0.2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 x14ac:dyDescent="0.2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 x14ac:dyDescent="0.2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 x14ac:dyDescent="0.2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 x14ac:dyDescent="0.2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 x14ac:dyDescent="0.2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 x14ac:dyDescent="0.2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 x14ac:dyDescent="0.2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 x14ac:dyDescent="0.2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 x14ac:dyDescent="0.2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 x14ac:dyDescent="0.2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 x14ac:dyDescent="0.2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 x14ac:dyDescent="0.2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 x14ac:dyDescent="0.2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 x14ac:dyDescent="0.2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 x14ac:dyDescent="0.2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 x14ac:dyDescent="0.2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 x14ac:dyDescent="0.2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 x14ac:dyDescent="0.2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 x14ac:dyDescent="0.2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 x14ac:dyDescent="0.2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 x14ac:dyDescent="0.2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 x14ac:dyDescent="0.2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 x14ac:dyDescent="0.2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 x14ac:dyDescent="0.2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 x14ac:dyDescent="0.2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 x14ac:dyDescent="0.2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 x14ac:dyDescent="0.2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 x14ac:dyDescent="0.2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 x14ac:dyDescent="0.2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 x14ac:dyDescent="0.2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 x14ac:dyDescent="0.2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 x14ac:dyDescent="0.2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 x14ac:dyDescent="0.2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 x14ac:dyDescent="0.2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 x14ac:dyDescent="0.2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 x14ac:dyDescent="0.2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 x14ac:dyDescent="0.2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 x14ac:dyDescent="0.2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 x14ac:dyDescent="0.2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 x14ac:dyDescent="0.2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 x14ac:dyDescent="0.2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 x14ac:dyDescent="0.2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 x14ac:dyDescent="0.2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 x14ac:dyDescent="0.2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 x14ac:dyDescent="0.2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 x14ac:dyDescent="0.2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 x14ac:dyDescent="0.2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 x14ac:dyDescent="0.2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 x14ac:dyDescent="0.2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 x14ac:dyDescent="0.2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 x14ac:dyDescent="0.2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 x14ac:dyDescent="0.2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 x14ac:dyDescent="0.2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 x14ac:dyDescent="0.2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 x14ac:dyDescent="0.2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 x14ac:dyDescent="0.2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 x14ac:dyDescent="0.2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 x14ac:dyDescent="0.2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 x14ac:dyDescent="0.2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 x14ac:dyDescent="0.2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 x14ac:dyDescent="0.2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 x14ac:dyDescent="0.2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 x14ac:dyDescent="0.2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 x14ac:dyDescent="0.2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 x14ac:dyDescent="0.2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 x14ac:dyDescent="0.2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 x14ac:dyDescent="0.2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 x14ac:dyDescent="0.2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 x14ac:dyDescent="0.2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 x14ac:dyDescent="0.2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 x14ac:dyDescent="0.2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 x14ac:dyDescent="0.2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 x14ac:dyDescent="0.2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 x14ac:dyDescent="0.2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 x14ac:dyDescent="0.2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 x14ac:dyDescent="0.2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 x14ac:dyDescent="0.2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 x14ac:dyDescent="0.2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 x14ac:dyDescent="0.2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 x14ac:dyDescent="0.2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 x14ac:dyDescent="0.2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 x14ac:dyDescent="0.2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 x14ac:dyDescent="0.2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 x14ac:dyDescent="0.2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 x14ac:dyDescent="0.2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 x14ac:dyDescent="0.2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 x14ac:dyDescent="0.2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 x14ac:dyDescent="0.2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 x14ac:dyDescent="0.2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 x14ac:dyDescent="0.2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 x14ac:dyDescent="0.2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 x14ac:dyDescent="0.2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 x14ac:dyDescent="0.2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 x14ac:dyDescent="0.2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 x14ac:dyDescent="0.2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 x14ac:dyDescent="0.2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 x14ac:dyDescent="0.2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 x14ac:dyDescent="0.2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 x14ac:dyDescent="0.2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 x14ac:dyDescent="0.2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 x14ac:dyDescent="0.2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 x14ac:dyDescent="0.2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 x14ac:dyDescent="0.2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 x14ac:dyDescent="0.2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 x14ac:dyDescent="0.2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 x14ac:dyDescent="0.2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 x14ac:dyDescent="0.2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 x14ac:dyDescent="0.2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 x14ac:dyDescent="0.2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 x14ac:dyDescent="0.2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 x14ac:dyDescent="0.2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 x14ac:dyDescent="0.2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 x14ac:dyDescent="0.2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 x14ac:dyDescent="0.2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 x14ac:dyDescent="0.2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 x14ac:dyDescent="0.2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 x14ac:dyDescent="0.2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 x14ac:dyDescent="0.2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 x14ac:dyDescent="0.2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 x14ac:dyDescent="0.2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 x14ac:dyDescent="0.2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 x14ac:dyDescent="0.2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 x14ac:dyDescent="0.2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 x14ac:dyDescent="0.2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 x14ac:dyDescent="0.2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 x14ac:dyDescent="0.2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 x14ac:dyDescent="0.2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 x14ac:dyDescent="0.2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 x14ac:dyDescent="0.2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 x14ac:dyDescent="0.2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 x14ac:dyDescent="0.2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 x14ac:dyDescent="0.2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 x14ac:dyDescent="0.2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 x14ac:dyDescent="0.2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 x14ac:dyDescent="0.2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 x14ac:dyDescent="0.2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 x14ac:dyDescent="0.2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 x14ac:dyDescent="0.2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 x14ac:dyDescent="0.2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 x14ac:dyDescent="0.2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 x14ac:dyDescent="0.2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 x14ac:dyDescent="0.2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 x14ac:dyDescent="0.2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 x14ac:dyDescent="0.2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 x14ac:dyDescent="0.2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 x14ac:dyDescent="0.2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 x14ac:dyDescent="0.2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 x14ac:dyDescent="0.2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 x14ac:dyDescent="0.2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 x14ac:dyDescent="0.2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 x14ac:dyDescent="0.2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 x14ac:dyDescent="0.2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 x14ac:dyDescent="0.2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 x14ac:dyDescent="0.2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 x14ac:dyDescent="0.2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 x14ac:dyDescent="0.2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 x14ac:dyDescent="0.2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 x14ac:dyDescent="0.2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 x14ac:dyDescent="0.2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 x14ac:dyDescent="0.2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 x14ac:dyDescent="0.2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 x14ac:dyDescent="0.2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 x14ac:dyDescent="0.2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 x14ac:dyDescent="0.2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 x14ac:dyDescent="0.2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 x14ac:dyDescent="0.2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 x14ac:dyDescent="0.2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 x14ac:dyDescent="0.2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 x14ac:dyDescent="0.2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 x14ac:dyDescent="0.2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 x14ac:dyDescent="0.2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 x14ac:dyDescent="0.2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 x14ac:dyDescent="0.2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 x14ac:dyDescent="0.2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 x14ac:dyDescent="0.2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 x14ac:dyDescent="0.2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 x14ac:dyDescent="0.2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 x14ac:dyDescent="0.2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 x14ac:dyDescent="0.2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 x14ac:dyDescent="0.2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 x14ac:dyDescent="0.2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 x14ac:dyDescent="0.2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 x14ac:dyDescent="0.2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 x14ac:dyDescent="0.2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 x14ac:dyDescent="0.2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 x14ac:dyDescent="0.2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 x14ac:dyDescent="0.2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 x14ac:dyDescent="0.2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 x14ac:dyDescent="0.2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 x14ac:dyDescent="0.2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 x14ac:dyDescent="0.2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 x14ac:dyDescent="0.2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 x14ac:dyDescent="0.2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 x14ac:dyDescent="0.2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 x14ac:dyDescent="0.2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 x14ac:dyDescent="0.2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 x14ac:dyDescent="0.2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 x14ac:dyDescent="0.2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 x14ac:dyDescent="0.2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 x14ac:dyDescent="0.2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 x14ac:dyDescent="0.2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 x14ac:dyDescent="0.2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 x14ac:dyDescent="0.2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 x14ac:dyDescent="0.2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 x14ac:dyDescent="0.2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 x14ac:dyDescent="0.2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 x14ac:dyDescent="0.2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 x14ac:dyDescent="0.2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 x14ac:dyDescent="0.2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 x14ac:dyDescent="0.2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 x14ac:dyDescent="0.2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 x14ac:dyDescent="0.2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 x14ac:dyDescent="0.2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 x14ac:dyDescent="0.2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 x14ac:dyDescent="0.2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 x14ac:dyDescent="0.2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 x14ac:dyDescent="0.2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 x14ac:dyDescent="0.2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 x14ac:dyDescent="0.2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 x14ac:dyDescent="0.2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 x14ac:dyDescent="0.2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 x14ac:dyDescent="0.2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 x14ac:dyDescent="0.2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 x14ac:dyDescent="0.2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 x14ac:dyDescent="0.2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 x14ac:dyDescent="0.2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 x14ac:dyDescent="0.2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 x14ac:dyDescent="0.2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 x14ac:dyDescent="0.2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 x14ac:dyDescent="0.2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 x14ac:dyDescent="0.2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 x14ac:dyDescent="0.2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 x14ac:dyDescent="0.2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 x14ac:dyDescent="0.2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 x14ac:dyDescent="0.2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 x14ac:dyDescent="0.2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 x14ac:dyDescent="0.2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 x14ac:dyDescent="0.2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 x14ac:dyDescent="0.2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 x14ac:dyDescent="0.2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 x14ac:dyDescent="0.2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 x14ac:dyDescent="0.2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 x14ac:dyDescent="0.2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 x14ac:dyDescent="0.2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 x14ac:dyDescent="0.2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 x14ac:dyDescent="0.2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 x14ac:dyDescent="0.2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 x14ac:dyDescent="0.2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 x14ac:dyDescent="0.2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 x14ac:dyDescent="0.2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 x14ac:dyDescent="0.2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 x14ac:dyDescent="0.2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 x14ac:dyDescent="0.2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 x14ac:dyDescent="0.2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 x14ac:dyDescent="0.2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 x14ac:dyDescent="0.2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 x14ac:dyDescent="0.2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 x14ac:dyDescent="0.2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 x14ac:dyDescent="0.2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 x14ac:dyDescent="0.2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 x14ac:dyDescent="0.2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 x14ac:dyDescent="0.2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 x14ac:dyDescent="0.2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 x14ac:dyDescent="0.2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 x14ac:dyDescent="0.2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 x14ac:dyDescent="0.2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 x14ac:dyDescent="0.2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 x14ac:dyDescent="0.2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 x14ac:dyDescent="0.2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 x14ac:dyDescent="0.2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 x14ac:dyDescent="0.2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 x14ac:dyDescent="0.2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 x14ac:dyDescent="0.2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 x14ac:dyDescent="0.2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 x14ac:dyDescent="0.2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 x14ac:dyDescent="0.2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 x14ac:dyDescent="0.2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 x14ac:dyDescent="0.2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 x14ac:dyDescent="0.2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 x14ac:dyDescent="0.2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 x14ac:dyDescent="0.2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 x14ac:dyDescent="0.2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 x14ac:dyDescent="0.2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 x14ac:dyDescent="0.2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 x14ac:dyDescent="0.2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 x14ac:dyDescent="0.2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 x14ac:dyDescent="0.2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 x14ac:dyDescent="0.2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 x14ac:dyDescent="0.2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 x14ac:dyDescent="0.2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 x14ac:dyDescent="0.2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 x14ac:dyDescent="0.2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 x14ac:dyDescent="0.2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 x14ac:dyDescent="0.2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 x14ac:dyDescent="0.2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 x14ac:dyDescent="0.2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 x14ac:dyDescent="0.2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 x14ac:dyDescent="0.2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 x14ac:dyDescent="0.2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 x14ac:dyDescent="0.2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 x14ac:dyDescent="0.2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 x14ac:dyDescent="0.2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 x14ac:dyDescent="0.2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 x14ac:dyDescent="0.2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 x14ac:dyDescent="0.2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 x14ac:dyDescent="0.2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 x14ac:dyDescent="0.2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 x14ac:dyDescent="0.2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 x14ac:dyDescent="0.2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 x14ac:dyDescent="0.2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 x14ac:dyDescent="0.2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 x14ac:dyDescent="0.2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 x14ac:dyDescent="0.2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 x14ac:dyDescent="0.2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 x14ac:dyDescent="0.2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 x14ac:dyDescent="0.2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 x14ac:dyDescent="0.2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 x14ac:dyDescent="0.2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 x14ac:dyDescent="0.2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 x14ac:dyDescent="0.2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 x14ac:dyDescent="0.2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 x14ac:dyDescent="0.2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 x14ac:dyDescent="0.2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 x14ac:dyDescent="0.2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 x14ac:dyDescent="0.2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 x14ac:dyDescent="0.2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 x14ac:dyDescent="0.2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 x14ac:dyDescent="0.2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 x14ac:dyDescent="0.2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 x14ac:dyDescent="0.2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 x14ac:dyDescent="0.2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 x14ac:dyDescent="0.2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 x14ac:dyDescent="0.2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 x14ac:dyDescent="0.2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 x14ac:dyDescent="0.2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 x14ac:dyDescent="0.2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 x14ac:dyDescent="0.2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 x14ac:dyDescent="0.2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 x14ac:dyDescent="0.2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 x14ac:dyDescent="0.2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 x14ac:dyDescent="0.2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 x14ac:dyDescent="0.2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 x14ac:dyDescent="0.2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 x14ac:dyDescent="0.2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 x14ac:dyDescent="0.2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 x14ac:dyDescent="0.2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 x14ac:dyDescent="0.2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 x14ac:dyDescent="0.2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 x14ac:dyDescent="0.2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 x14ac:dyDescent="0.2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 x14ac:dyDescent="0.2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 x14ac:dyDescent="0.2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 x14ac:dyDescent="0.2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 x14ac:dyDescent="0.2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 x14ac:dyDescent="0.2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 x14ac:dyDescent="0.2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 x14ac:dyDescent="0.2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 x14ac:dyDescent="0.2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 x14ac:dyDescent="0.2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 x14ac:dyDescent="0.2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 x14ac:dyDescent="0.2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 x14ac:dyDescent="0.2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 x14ac:dyDescent="0.2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 x14ac:dyDescent="0.2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 x14ac:dyDescent="0.2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 x14ac:dyDescent="0.2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 x14ac:dyDescent="0.2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 x14ac:dyDescent="0.2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 x14ac:dyDescent="0.2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 x14ac:dyDescent="0.2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 x14ac:dyDescent="0.2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 x14ac:dyDescent="0.2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 x14ac:dyDescent="0.2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 x14ac:dyDescent="0.2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 x14ac:dyDescent="0.2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 x14ac:dyDescent="0.2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 x14ac:dyDescent="0.2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 x14ac:dyDescent="0.2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 x14ac:dyDescent="0.2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 x14ac:dyDescent="0.2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 x14ac:dyDescent="0.2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 x14ac:dyDescent="0.2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 x14ac:dyDescent="0.2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 x14ac:dyDescent="0.2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 x14ac:dyDescent="0.2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 x14ac:dyDescent="0.2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 x14ac:dyDescent="0.2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 x14ac:dyDescent="0.2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 x14ac:dyDescent="0.2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 x14ac:dyDescent="0.2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 x14ac:dyDescent="0.2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 x14ac:dyDescent="0.2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 x14ac:dyDescent="0.2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 x14ac:dyDescent="0.2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 x14ac:dyDescent="0.2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 x14ac:dyDescent="0.2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 x14ac:dyDescent="0.2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 x14ac:dyDescent="0.2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 x14ac:dyDescent="0.2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 x14ac:dyDescent="0.2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 x14ac:dyDescent="0.2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 x14ac:dyDescent="0.2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 x14ac:dyDescent="0.2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 x14ac:dyDescent="0.2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 x14ac:dyDescent="0.2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 x14ac:dyDescent="0.2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 x14ac:dyDescent="0.2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 x14ac:dyDescent="0.2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 x14ac:dyDescent="0.2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 x14ac:dyDescent="0.2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 x14ac:dyDescent="0.2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 x14ac:dyDescent="0.2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 x14ac:dyDescent="0.2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 x14ac:dyDescent="0.2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 x14ac:dyDescent="0.2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 x14ac:dyDescent="0.2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 x14ac:dyDescent="0.2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 x14ac:dyDescent="0.2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 x14ac:dyDescent="0.2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 x14ac:dyDescent="0.2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 x14ac:dyDescent="0.2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 x14ac:dyDescent="0.2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 x14ac:dyDescent="0.2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 x14ac:dyDescent="0.2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 x14ac:dyDescent="0.2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 x14ac:dyDescent="0.2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 x14ac:dyDescent="0.2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 x14ac:dyDescent="0.2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 x14ac:dyDescent="0.2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 x14ac:dyDescent="0.2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 x14ac:dyDescent="0.2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 x14ac:dyDescent="0.2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 x14ac:dyDescent="0.2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 x14ac:dyDescent="0.2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 x14ac:dyDescent="0.2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 x14ac:dyDescent="0.2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 x14ac:dyDescent="0.2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 x14ac:dyDescent="0.2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 x14ac:dyDescent="0.2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 x14ac:dyDescent="0.2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 x14ac:dyDescent="0.2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 x14ac:dyDescent="0.2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 x14ac:dyDescent="0.2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 x14ac:dyDescent="0.2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 x14ac:dyDescent="0.2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 x14ac:dyDescent="0.2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 x14ac:dyDescent="0.2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 x14ac:dyDescent="0.2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 x14ac:dyDescent="0.2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 x14ac:dyDescent="0.2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 x14ac:dyDescent="0.2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 x14ac:dyDescent="0.2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 x14ac:dyDescent="0.2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 x14ac:dyDescent="0.2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 x14ac:dyDescent="0.2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 x14ac:dyDescent="0.2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 x14ac:dyDescent="0.2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 x14ac:dyDescent="0.2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 x14ac:dyDescent="0.2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 x14ac:dyDescent="0.2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 x14ac:dyDescent="0.2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 x14ac:dyDescent="0.2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 x14ac:dyDescent="0.2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 x14ac:dyDescent="0.2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 x14ac:dyDescent="0.2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 x14ac:dyDescent="0.2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 x14ac:dyDescent="0.2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 x14ac:dyDescent="0.2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 x14ac:dyDescent="0.2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 x14ac:dyDescent="0.2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 x14ac:dyDescent="0.2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 x14ac:dyDescent="0.2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 x14ac:dyDescent="0.2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 x14ac:dyDescent="0.2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 x14ac:dyDescent="0.2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 x14ac:dyDescent="0.2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 x14ac:dyDescent="0.2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 x14ac:dyDescent="0.2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 x14ac:dyDescent="0.2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 x14ac:dyDescent="0.2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 x14ac:dyDescent="0.2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 x14ac:dyDescent="0.2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 x14ac:dyDescent="0.2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 x14ac:dyDescent="0.2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 x14ac:dyDescent="0.2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 x14ac:dyDescent="0.2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 x14ac:dyDescent="0.2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 x14ac:dyDescent="0.2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 x14ac:dyDescent="0.2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 x14ac:dyDescent="0.2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 x14ac:dyDescent="0.2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 x14ac:dyDescent="0.2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 x14ac:dyDescent="0.2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 x14ac:dyDescent="0.2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 x14ac:dyDescent="0.2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 x14ac:dyDescent="0.2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 x14ac:dyDescent="0.2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 x14ac:dyDescent="0.2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 x14ac:dyDescent="0.2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 x14ac:dyDescent="0.2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 x14ac:dyDescent="0.2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 x14ac:dyDescent="0.2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 x14ac:dyDescent="0.2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 x14ac:dyDescent="0.2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 x14ac:dyDescent="0.2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 x14ac:dyDescent="0.2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 x14ac:dyDescent="0.2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 x14ac:dyDescent="0.2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 x14ac:dyDescent="0.2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 x14ac:dyDescent="0.2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 x14ac:dyDescent="0.2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 x14ac:dyDescent="0.2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 x14ac:dyDescent="0.2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 x14ac:dyDescent="0.2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 x14ac:dyDescent="0.2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 x14ac:dyDescent="0.2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 x14ac:dyDescent="0.2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 x14ac:dyDescent="0.2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 x14ac:dyDescent="0.2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 x14ac:dyDescent="0.2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 x14ac:dyDescent="0.2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 x14ac:dyDescent="0.2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 x14ac:dyDescent="0.2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 x14ac:dyDescent="0.2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 x14ac:dyDescent="0.2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 x14ac:dyDescent="0.2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 x14ac:dyDescent="0.2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 x14ac:dyDescent="0.2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 x14ac:dyDescent="0.2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 x14ac:dyDescent="0.2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 x14ac:dyDescent="0.2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 x14ac:dyDescent="0.2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 x14ac:dyDescent="0.2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 x14ac:dyDescent="0.2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 x14ac:dyDescent="0.2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 x14ac:dyDescent="0.2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 x14ac:dyDescent="0.2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 x14ac:dyDescent="0.2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 x14ac:dyDescent="0.2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 x14ac:dyDescent="0.2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 x14ac:dyDescent="0.2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 x14ac:dyDescent="0.2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 x14ac:dyDescent="0.2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 x14ac:dyDescent="0.2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 x14ac:dyDescent="0.2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 x14ac:dyDescent="0.2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 x14ac:dyDescent="0.2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 x14ac:dyDescent="0.2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 x14ac:dyDescent="0.2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 x14ac:dyDescent="0.2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 x14ac:dyDescent="0.2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 x14ac:dyDescent="0.2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 x14ac:dyDescent="0.2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 x14ac:dyDescent="0.2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 x14ac:dyDescent="0.2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 x14ac:dyDescent="0.2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 x14ac:dyDescent="0.2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 x14ac:dyDescent="0.2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 x14ac:dyDescent="0.2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 x14ac:dyDescent="0.2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 x14ac:dyDescent="0.2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 x14ac:dyDescent="0.2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 x14ac:dyDescent="0.2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 x14ac:dyDescent="0.2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 x14ac:dyDescent="0.2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 x14ac:dyDescent="0.2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 x14ac:dyDescent="0.2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 x14ac:dyDescent="0.2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 x14ac:dyDescent="0.2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 x14ac:dyDescent="0.2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 x14ac:dyDescent="0.2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 x14ac:dyDescent="0.2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 x14ac:dyDescent="0.2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 x14ac:dyDescent="0.2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 x14ac:dyDescent="0.2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 x14ac:dyDescent="0.2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 x14ac:dyDescent="0.2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 x14ac:dyDescent="0.2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 x14ac:dyDescent="0.2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 x14ac:dyDescent="0.2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 x14ac:dyDescent="0.2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 x14ac:dyDescent="0.2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 x14ac:dyDescent="0.2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 x14ac:dyDescent="0.2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 x14ac:dyDescent="0.2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 x14ac:dyDescent="0.2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 x14ac:dyDescent="0.2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 x14ac:dyDescent="0.2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 x14ac:dyDescent="0.2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 x14ac:dyDescent="0.2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 x14ac:dyDescent="0.2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 x14ac:dyDescent="0.2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 x14ac:dyDescent="0.2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 x14ac:dyDescent="0.2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 x14ac:dyDescent="0.2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 x14ac:dyDescent="0.2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 x14ac:dyDescent="0.2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 x14ac:dyDescent="0.2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 x14ac:dyDescent="0.2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 x14ac:dyDescent="0.2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 x14ac:dyDescent="0.2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 x14ac:dyDescent="0.2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 x14ac:dyDescent="0.2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 x14ac:dyDescent="0.2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 x14ac:dyDescent="0.2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 x14ac:dyDescent="0.2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 x14ac:dyDescent="0.2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 x14ac:dyDescent="0.2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 x14ac:dyDescent="0.2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 x14ac:dyDescent="0.2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 x14ac:dyDescent="0.2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 x14ac:dyDescent="0.2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 x14ac:dyDescent="0.2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 x14ac:dyDescent="0.2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 x14ac:dyDescent="0.2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 x14ac:dyDescent="0.2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 x14ac:dyDescent="0.2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 x14ac:dyDescent="0.2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 x14ac:dyDescent="0.2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 x14ac:dyDescent="0.2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 x14ac:dyDescent="0.2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 x14ac:dyDescent="0.2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 x14ac:dyDescent="0.2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 x14ac:dyDescent="0.2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 x14ac:dyDescent="0.2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 x14ac:dyDescent="0.2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 x14ac:dyDescent="0.2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 x14ac:dyDescent="0.2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 x14ac:dyDescent="0.2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 x14ac:dyDescent="0.2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 x14ac:dyDescent="0.2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 x14ac:dyDescent="0.2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 x14ac:dyDescent="0.2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 x14ac:dyDescent="0.2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 x14ac:dyDescent="0.2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 x14ac:dyDescent="0.2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 x14ac:dyDescent="0.2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 x14ac:dyDescent="0.2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 x14ac:dyDescent="0.2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 x14ac:dyDescent="0.2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 x14ac:dyDescent="0.2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 x14ac:dyDescent="0.2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 x14ac:dyDescent="0.2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 x14ac:dyDescent="0.2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 x14ac:dyDescent="0.2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 x14ac:dyDescent="0.2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 x14ac:dyDescent="0.2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 x14ac:dyDescent="0.2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 x14ac:dyDescent="0.2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 x14ac:dyDescent="0.2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 x14ac:dyDescent="0.2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 x14ac:dyDescent="0.2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 x14ac:dyDescent="0.2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 x14ac:dyDescent="0.2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 x14ac:dyDescent="0.2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 x14ac:dyDescent="0.2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 x14ac:dyDescent="0.2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 x14ac:dyDescent="0.2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 x14ac:dyDescent="0.2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 x14ac:dyDescent="0.2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 x14ac:dyDescent="0.2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 x14ac:dyDescent="0.2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 x14ac:dyDescent="0.2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 x14ac:dyDescent="0.2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 x14ac:dyDescent="0.2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 x14ac:dyDescent="0.2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 x14ac:dyDescent="0.2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 x14ac:dyDescent="0.2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 x14ac:dyDescent="0.2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 x14ac:dyDescent="0.2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 x14ac:dyDescent="0.2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 x14ac:dyDescent="0.2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 x14ac:dyDescent="0.2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 x14ac:dyDescent="0.2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 x14ac:dyDescent="0.2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 x14ac:dyDescent="0.2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 x14ac:dyDescent="0.2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 x14ac:dyDescent="0.2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 x14ac:dyDescent="0.2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 x14ac:dyDescent="0.2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 x14ac:dyDescent="0.2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 x14ac:dyDescent="0.2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 x14ac:dyDescent="0.2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 x14ac:dyDescent="0.2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 x14ac:dyDescent="0.2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 x14ac:dyDescent="0.2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 x14ac:dyDescent="0.2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 x14ac:dyDescent="0.2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 x14ac:dyDescent="0.2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 x14ac:dyDescent="0.2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 x14ac:dyDescent="0.2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 x14ac:dyDescent="0.2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 x14ac:dyDescent="0.2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 x14ac:dyDescent="0.2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 x14ac:dyDescent="0.2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 x14ac:dyDescent="0.2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 x14ac:dyDescent="0.2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 x14ac:dyDescent="0.2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 x14ac:dyDescent="0.2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 x14ac:dyDescent="0.2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 x14ac:dyDescent="0.2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 x14ac:dyDescent="0.2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 x14ac:dyDescent="0.2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 x14ac:dyDescent="0.2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 x14ac:dyDescent="0.2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 x14ac:dyDescent="0.2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 x14ac:dyDescent="0.2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 x14ac:dyDescent="0.2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 x14ac:dyDescent="0.2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 x14ac:dyDescent="0.2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 x14ac:dyDescent="0.2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 x14ac:dyDescent="0.2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 x14ac:dyDescent="0.2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 x14ac:dyDescent="0.2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 x14ac:dyDescent="0.2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 x14ac:dyDescent="0.2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 x14ac:dyDescent="0.2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 x14ac:dyDescent="0.2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 x14ac:dyDescent="0.2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 x14ac:dyDescent="0.2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 x14ac:dyDescent="0.2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 x14ac:dyDescent="0.2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 x14ac:dyDescent="0.2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 x14ac:dyDescent="0.2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 x14ac:dyDescent="0.2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 x14ac:dyDescent="0.2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 x14ac:dyDescent="0.2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 x14ac:dyDescent="0.2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 x14ac:dyDescent="0.2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 x14ac:dyDescent="0.2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 x14ac:dyDescent="0.2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 x14ac:dyDescent="0.2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 x14ac:dyDescent="0.2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 x14ac:dyDescent="0.2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 x14ac:dyDescent="0.2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 x14ac:dyDescent="0.2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 x14ac:dyDescent="0.2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 x14ac:dyDescent="0.2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 x14ac:dyDescent="0.2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 x14ac:dyDescent="0.2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 x14ac:dyDescent="0.2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 x14ac:dyDescent="0.2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 x14ac:dyDescent="0.2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 x14ac:dyDescent="0.2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 x14ac:dyDescent="0.2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 x14ac:dyDescent="0.2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 x14ac:dyDescent="0.2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 x14ac:dyDescent="0.2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 x14ac:dyDescent="0.2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 x14ac:dyDescent="0.2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 x14ac:dyDescent="0.2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 x14ac:dyDescent="0.2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 x14ac:dyDescent="0.2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 x14ac:dyDescent="0.2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 x14ac:dyDescent="0.2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 x14ac:dyDescent="0.2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 x14ac:dyDescent="0.2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 x14ac:dyDescent="0.2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 x14ac:dyDescent="0.2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 x14ac:dyDescent="0.2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 x14ac:dyDescent="0.2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 x14ac:dyDescent="0.2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 x14ac:dyDescent="0.2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 x14ac:dyDescent="0.2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 x14ac:dyDescent="0.2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 x14ac:dyDescent="0.2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 x14ac:dyDescent="0.2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 x14ac:dyDescent="0.2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 x14ac:dyDescent="0.2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 x14ac:dyDescent="0.2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 x14ac:dyDescent="0.2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 x14ac:dyDescent="0.2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 x14ac:dyDescent="0.2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 x14ac:dyDescent="0.2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 x14ac:dyDescent="0.2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 x14ac:dyDescent="0.2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 x14ac:dyDescent="0.2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 x14ac:dyDescent="0.2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 x14ac:dyDescent="0.2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 x14ac:dyDescent="0.2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 x14ac:dyDescent="0.2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 x14ac:dyDescent="0.2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 x14ac:dyDescent="0.2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 x14ac:dyDescent="0.2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 x14ac:dyDescent="0.2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 x14ac:dyDescent="0.2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 x14ac:dyDescent="0.2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 x14ac:dyDescent="0.2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 x14ac:dyDescent="0.2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 x14ac:dyDescent="0.2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 x14ac:dyDescent="0.2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 x14ac:dyDescent="0.2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 x14ac:dyDescent="0.2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 x14ac:dyDescent="0.2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 x14ac:dyDescent="0.2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 x14ac:dyDescent="0.2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 x14ac:dyDescent="0.2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 x14ac:dyDescent="0.2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 x14ac:dyDescent="0.2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 x14ac:dyDescent="0.2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 x14ac:dyDescent="0.2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 x14ac:dyDescent="0.2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 x14ac:dyDescent="0.2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 x14ac:dyDescent="0.2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 x14ac:dyDescent="0.2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 x14ac:dyDescent="0.2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 x14ac:dyDescent="0.2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 x14ac:dyDescent="0.2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 x14ac:dyDescent="0.2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 x14ac:dyDescent="0.2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 x14ac:dyDescent="0.2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 x14ac:dyDescent="0.2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 x14ac:dyDescent="0.2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 x14ac:dyDescent="0.2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 x14ac:dyDescent="0.2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 x14ac:dyDescent="0.2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 x14ac:dyDescent="0.2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 x14ac:dyDescent="0.2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 x14ac:dyDescent="0.2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 x14ac:dyDescent="0.2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 x14ac:dyDescent="0.2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 x14ac:dyDescent="0.2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 x14ac:dyDescent="0.2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 x14ac:dyDescent="0.2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 x14ac:dyDescent="0.2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 x14ac:dyDescent="0.2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 x14ac:dyDescent="0.2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 x14ac:dyDescent="0.2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 x14ac:dyDescent="0.2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 x14ac:dyDescent="0.2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 x14ac:dyDescent="0.2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 x14ac:dyDescent="0.2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 x14ac:dyDescent="0.2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 x14ac:dyDescent="0.2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 x14ac:dyDescent="0.2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 x14ac:dyDescent="0.2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 x14ac:dyDescent="0.2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 x14ac:dyDescent="0.2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 x14ac:dyDescent="0.2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 x14ac:dyDescent="0.2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 x14ac:dyDescent="0.2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 x14ac:dyDescent="0.2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 x14ac:dyDescent="0.2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 x14ac:dyDescent="0.2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 x14ac:dyDescent="0.2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 x14ac:dyDescent="0.2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 x14ac:dyDescent="0.2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 x14ac:dyDescent="0.2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 x14ac:dyDescent="0.2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 x14ac:dyDescent="0.2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 x14ac:dyDescent="0.2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 x14ac:dyDescent="0.2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 x14ac:dyDescent="0.2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 x14ac:dyDescent="0.2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 x14ac:dyDescent="0.2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 x14ac:dyDescent="0.2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 x14ac:dyDescent="0.2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 x14ac:dyDescent="0.2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 x14ac:dyDescent="0.2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 x14ac:dyDescent="0.2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 x14ac:dyDescent="0.2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 x14ac:dyDescent="0.2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 x14ac:dyDescent="0.2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 x14ac:dyDescent="0.2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 x14ac:dyDescent="0.2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 x14ac:dyDescent="0.2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 x14ac:dyDescent="0.2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 x14ac:dyDescent="0.2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 x14ac:dyDescent="0.2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 x14ac:dyDescent="0.2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 x14ac:dyDescent="0.2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 x14ac:dyDescent="0.2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 x14ac:dyDescent="0.2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 x14ac:dyDescent="0.2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 x14ac:dyDescent="0.2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 x14ac:dyDescent="0.2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 x14ac:dyDescent="0.2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 x14ac:dyDescent="0.2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 x14ac:dyDescent="0.2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 x14ac:dyDescent="0.2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 x14ac:dyDescent="0.2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 x14ac:dyDescent="0.2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 x14ac:dyDescent="0.2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 x14ac:dyDescent="0.2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 x14ac:dyDescent="0.2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 x14ac:dyDescent="0.2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 x14ac:dyDescent="0.2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 x14ac:dyDescent="0.2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 x14ac:dyDescent="0.2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 x14ac:dyDescent="0.2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 x14ac:dyDescent="0.2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 x14ac:dyDescent="0.2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 x14ac:dyDescent="0.2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 x14ac:dyDescent="0.2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 x14ac:dyDescent="0.2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 x14ac:dyDescent="0.2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 x14ac:dyDescent="0.2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 x14ac:dyDescent="0.2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 x14ac:dyDescent="0.2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 x14ac:dyDescent="0.2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 x14ac:dyDescent="0.2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 x14ac:dyDescent="0.2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 x14ac:dyDescent="0.2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 x14ac:dyDescent="0.2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 x14ac:dyDescent="0.2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 x14ac:dyDescent="0.2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 x14ac:dyDescent="0.2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 x14ac:dyDescent="0.2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 x14ac:dyDescent="0.2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 x14ac:dyDescent="0.2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 x14ac:dyDescent="0.2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 x14ac:dyDescent="0.2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 x14ac:dyDescent="0.2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 x14ac:dyDescent="0.2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 x14ac:dyDescent="0.2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 x14ac:dyDescent="0.2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 x14ac:dyDescent="0.2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 x14ac:dyDescent="0.2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 x14ac:dyDescent="0.2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 x14ac:dyDescent="0.2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 x14ac:dyDescent="0.2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 x14ac:dyDescent="0.2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 x14ac:dyDescent="0.2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 x14ac:dyDescent="0.2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 x14ac:dyDescent="0.2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 x14ac:dyDescent="0.2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 x14ac:dyDescent="0.2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 x14ac:dyDescent="0.2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 x14ac:dyDescent="0.2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 x14ac:dyDescent="0.2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 x14ac:dyDescent="0.2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 x14ac:dyDescent="0.2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 x14ac:dyDescent="0.2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 x14ac:dyDescent="0.2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 x14ac:dyDescent="0.2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 x14ac:dyDescent="0.2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 x14ac:dyDescent="0.2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 x14ac:dyDescent="0.2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 x14ac:dyDescent="0.2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 x14ac:dyDescent="0.2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 x14ac:dyDescent="0.2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 x14ac:dyDescent="0.2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 x14ac:dyDescent="0.2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 x14ac:dyDescent="0.2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 x14ac:dyDescent="0.2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 x14ac:dyDescent="0.2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 x14ac:dyDescent="0.2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 x14ac:dyDescent="0.2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 x14ac:dyDescent="0.2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 x14ac:dyDescent="0.2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 x14ac:dyDescent="0.2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 x14ac:dyDescent="0.2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 x14ac:dyDescent="0.2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 x14ac:dyDescent="0.2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 x14ac:dyDescent="0.2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 x14ac:dyDescent="0.2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 x14ac:dyDescent="0.2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 x14ac:dyDescent="0.2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 x14ac:dyDescent="0.2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 x14ac:dyDescent="0.2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 x14ac:dyDescent="0.2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 x14ac:dyDescent="0.2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 x14ac:dyDescent="0.2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 x14ac:dyDescent="0.2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 x14ac:dyDescent="0.2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 x14ac:dyDescent="0.2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 x14ac:dyDescent="0.2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 x14ac:dyDescent="0.2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 x14ac:dyDescent="0.2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 x14ac:dyDescent="0.2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 x14ac:dyDescent="0.2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 x14ac:dyDescent="0.2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 x14ac:dyDescent="0.2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 x14ac:dyDescent="0.2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 x14ac:dyDescent="0.2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 x14ac:dyDescent="0.2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 x14ac:dyDescent="0.2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 x14ac:dyDescent="0.2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 x14ac:dyDescent="0.2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 x14ac:dyDescent="0.2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 x14ac:dyDescent="0.2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 x14ac:dyDescent="0.2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 x14ac:dyDescent="0.2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 x14ac:dyDescent="0.2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 x14ac:dyDescent="0.2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 x14ac:dyDescent="0.2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 x14ac:dyDescent="0.2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 x14ac:dyDescent="0.2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 x14ac:dyDescent="0.2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 x14ac:dyDescent="0.2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 x14ac:dyDescent="0.2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 x14ac:dyDescent="0.2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 x14ac:dyDescent="0.2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 x14ac:dyDescent="0.2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 x14ac:dyDescent="0.2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 x14ac:dyDescent="0.2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 x14ac:dyDescent="0.2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 x14ac:dyDescent="0.2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 x14ac:dyDescent="0.2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 x14ac:dyDescent="0.2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 x14ac:dyDescent="0.2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 x14ac:dyDescent="0.2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 x14ac:dyDescent="0.2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 x14ac:dyDescent="0.2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 x14ac:dyDescent="0.2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 x14ac:dyDescent="0.2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 x14ac:dyDescent="0.2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 x14ac:dyDescent="0.2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 x14ac:dyDescent="0.2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 x14ac:dyDescent="0.2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 x14ac:dyDescent="0.2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 x14ac:dyDescent="0.2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 x14ac:dyDescent="0.2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 x14ac:dyDescent="0.2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 x14ac:dyDescent="0.2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 x14ac:dyDescent="0.2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 x14ac:dyDescent="0.2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 x14ac:dyDescent="0.2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 x14ac:dyDescent="0.2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 x14ac:dyDescent="0.2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 x14ac:dyDescent="0.2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 x14ac:dyDescent="0.2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 x14ac:dyDescent="0.2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 x14ac:dyDescent="0.2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 x14ac:dyDescent="0.2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 x14ac:dyDescent="0.2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 x14ac:dyDescent="0.2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 x14ac:dyDescent="0.2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 x14ac:dyDescent="0.2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 x14ac:dyDescent="0.2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 x14ac:dyDescent="0.2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 x14ac:dyDescent="0.2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 x14ac:dyDescent="0.2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 x14ac:dyDescent="0.2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 x14ac:dyDescent="0.2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 x14ac:dyDescent="0.2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 x14ac:dyDescent="0.2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 x14ac:dyDescent="0.2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 x14ac:dyDescent="0.2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 x14ac:dyDescent="0.2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 x14ac:dyDescent="0.2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 x14ac:dyDescent="0.2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 x14ac:dyDescent="0.2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 x14ac:dyDescent="0.2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 x14ac:dyDescent="0.2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 x14ac:dyDescent="0.2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 x14ac:dyDescent="0.2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 x14ac:dyDescent="0.2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 x14ac:dyDescent="0.2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 x14ac:dyDescent="0.2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 x14ac:dyDescent="0.2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 x14ac:dyDescent="0.2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 x14ac:dyDescent="0.2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 x14ac:dyDescent="0.2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 x14ac:dyDescent="0.2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 x14ac:dyDescent="0.2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 x14ac:dyDescent="0.2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 x14ac:dyDescent="0.2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 x14ac:dyDescent="0.2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 x14ac:dyDescent="0.2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 x14ac:dyDescent="0.2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 x14ac:dyDescent="0.2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 x14ac:dyDescent="0.2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 x14ac:dyDescent="0.2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 x14ac:dyDescent="0.2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 x14ac:dyDescent="0.2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 x14ac:dyDescent="0.2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 x14ac:dyDescent="0.2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 x14ac:dyDescent="0.2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 x14ac:dyDescent="0.2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 x14ac:dyDescent="0.2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 x14ac:dyDescent="0.2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 x14ac:dyDescent="0.2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 x14ac:dyDescent="0.2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 x14ac:dyDescent="0.2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 x14ac:dyDescent="0.2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 x14ac:dyDescent="0.2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 x14ac:dyDescent="0.2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 x14ac:dyDescent="0.2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 x14ac:dyDescent="0.2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 x14ac:dyDescent="0.2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 x14ac:dyDescent="0.2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 x14ac:dyDescent="0.2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 x14ac:dyDescent="0.2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 x14ac:dyDescent="0.2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 x14ac:dyDescent="0.2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 x14ac:dyDescent="0.2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 x14ac:dyDescent="0.2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 x14ac:dyDescent="0.2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 x14ac:dyDescent="0.2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 x14ac:dyDescent="0.2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 x14ac:dyDescent="0.2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 x14ac:dyDescent="0.2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 x14ac:dyDescent="0.2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 x14ac:dyDescent="0.2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 x14ac:dyDescent="0.2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 x14ac:dyDescent="0.2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 x14ac:dyDescent="0.2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 x14ac:dyDescent="0.2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 x14ac:dyDescent="0.2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 x14ac:dyDescent="0.2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 x14ac:dyDescent="0.2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 x14ac:dyDescent="0.2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 x14ac:dyDescent="0.2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 x14ac:dyDescent="0.2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 x14ac:dyDescent="0.2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 x14ac:dyDescent="0.2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 x14ac:dyDescent="0.2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 x14ac:dyDescent="0.2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 x14ac:dyDescent="0.2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 x14ac:dyDescent="0.2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 x14ac:dyDescent="0.2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 x14ac:dyDescent="0.2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 x14ac:dyDescent="0.2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 x14ac:dyDescent="0.2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 x14ac:dyDescent="0.2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 x14ac:dyDescent="0.2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 x14ac:dyDescent="0.2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 x14ac:dyDescent="0.2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 x14ac:dyDescent="0.2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 x14ac:dyDescent="0.2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 x14ac:dyDescent="0.2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 x14ac:dyDescent="0.2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 x14ac:dyDescent="0.2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 x14ac:dyDescent="0.2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 x14ac:dyDescent="0.2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 x14ac:dyDescent="0.2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 x14ac:dyDescent="0.2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 x14ac:dyDescent="0.2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 x14ac:dyDescent="0.2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 x14ac:dyDescent="0.2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 x14ac:dyDescent="0.2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 x14ac:dyDescent="0.2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 x14ac:dyDescent="0.2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 x14ac:dyDescent="0.2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 x14ac:dyDescent="0.2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 x14ac:dyDescent="0.2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 x14ac:dyDescent="0.2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 x14ac:dyDescent="0.2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 x14ac:dyDescent="0.2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 x14ac:dyDescent="0.2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 x14ac:dyDescent="0.2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 x14ac:dyDescent="0.2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 x14ac:dyDescent="0.2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 x14ac:dyDescent="0.2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 x14ac:dyDescent="0.2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 x14ac:dyDescent="0.2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 x14ac:dyDescent="0.2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 x14ac:dyDescent="0.2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 x14ac:dyDescent="0.2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 x14ac:dyDescent="0.2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 x14ac:dyDescent="0.2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 x14ac:dyDescent="0.2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 x14ac:dyDescent="0.2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 x14ac:dyDescent="0.2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 x14ac:dyDescent="0.2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 x14ac:dyDescent="0.2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 x14ac:dyDescent="0.2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 x14ac:dyDescent="0.2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 x14ac:dyDescent="0.2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 x14ac:dyDescent="0.2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 x14ac:dyDescent="0.2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 x14ac:dyDescent="0.2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 x14ac:dyDescent="0.2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 x14ac:dyDescent="0.2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 x14ac:dyDescent="0.2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 x14ac:dyDescent="0.2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 x14ac:dyDescent="0.2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 x14ac:dyDescent="0.2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 x14ac:dyDescent="0.2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 x14ac:dyDescent="0.2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 x14ac:dyDescent="0.2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 x14ac:dyDescent="0.2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 x14ac:dyDescent="0.2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 x14ac:dyDescent="0.2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 x14ac:dyDescent="0.2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 x14ac:dyDescent="0.2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 x14ac:dyDescent="0.2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 x14ac:dyDescent="0.2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 x14ac:dyDescent="0.2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 x14ac:dyDescent="0.2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 x14ac:dyDescent="0.2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 x14ac:dyDescent="0.2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 x14ac:dyDescent="0.2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 x14ac:dyDescent="0.2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 x14ac:dyDescent="0.2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 x14ac:dyDescent="0.2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 x14ac:dyDescent="0.2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 x14ac:dyDescent="0.2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 x14ac:dyDescent="0.2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 x14ac:dyDescent="0.2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 x14ac:dyDescent="0.2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 x14ac:dyDescent="0.2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 x14ac:dyDescent="0.2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 x14ac:dyDescent="0.2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 x14ac:dyDescent="0.2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 x14ac:dyDescent="0.2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 x14ac:dyDescent="0.2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 x14ac:dyDescent="0.2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 x14ac:dyDescent="0.2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 x14ac:dyDescent="0.2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 x14ac:dyDescent="0.2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 x14ac:dyDescent="0.2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 x14ac:dyDescent="0.2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 x14ac:dyDescent="0.2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 x14ac:dyDescent="0.2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 x14ac:dyDescent="0.2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 x14ac:dyDescent="0.2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 x14ac:dyDescent="0.2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 x14ac:dyDescent="0.2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 x14ac:dyDescent="0.2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 x14ac:dyDescent="0.2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 x14ac:dyDescent="0.2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 x14ac:dyDescent="0.2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 x14ac:dyDescent="0.2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 x14ac:dyDescent="0.2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 x14ac:dyDescent="0.2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 x14ac:dyDescent="0.2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 x14ac:dyDescent="0.2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 x14ac:dyDescent="0.2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 x14ac:dyDescent="0.2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 x14ac:dyDescent="0.2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 x14ac:dyDescent="0.2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 x14ac:dyDescent="0.2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 x14ac:dyDescent="0.2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 x14ac:dyDescent="0.2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 x14ac:dyDescent="0.2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 x14ac:dyDescent="0.2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 x14ac:dyDescent="0.2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 x14ac:dyDescent="0.2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 x14ac:dyDescent="0.2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 x14ac:dyDescent="0.2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 x14ac:dyDescent="0.2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 x14ac:dyDescent="0.2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 x14ac:dyDescent="0.2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 x14ac:dyDescent="0.2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 x14ac:dyDescent="0.2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 x14ac:dyDescent="0.2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 x14ac:dyDescent="0.2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 x14ac:dyDescent="0.2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 x14ac:dyDescent="0.2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 x14ac:dyDescent="0.2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 x14ac:dyDescent="0.2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 x14ac:dyDescent="0.2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 x14ac:dyDescent="0.2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 x14ac:dyDescent="0.2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 x14ac:dyDescent="0.2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 x14ac:dyDescent="0.2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 x14ac:dyDescent="0.2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 x14ac:dyDescent="0.2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 x14ac:dyDescent="0.2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 x14ac:dyDescent="0.2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 x14ac:dyDescent="0.2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 x14ac:dyDescent="0.2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 x14ac:dyDescent="0.2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 x14ac:dyDescent="0.2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 x14ac:dyDescent="0.2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 x14ac:dyDescent="0.2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 x14ac:dyDescent="0.2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 x14ac:dyDescent="0.2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 x14ac:dyDescent="0.2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 x14ac:dyDescent="0.2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 x14ac:dyDescent="0.2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 x14ac:dyDescent="0.2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 x14ac:dyDescent="0.2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 x14ac:dyDescent="0.2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 x14ac:dyDescent="0.2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 x14ac:dyDescent="0.2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 x14ac:dyDescent="0.2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 x14ac:dyDescent="0.2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 x14ac:dyDescent="0.2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 x14ac:dyDescent="0.2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 x14ac:dyDescent="0.2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 x14ac:dyDescent="0.2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 x14ac:dyDescent="0.2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 x14ac:dyDescent="0.2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 x14ac:dyDescent="0.2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 x14ac:dyDescent="0.2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 x14ac:dyDescent="0.2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 x14ac:dyDescent="0.2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 x14ac:dyDescent="0.2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 x14ac:dyDescent="0.2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 x14ac:dyDescent="0.2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 x14ac:dyDescent="0.2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 x14ac:dyDescent="0.2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 x14ac:dyDescent="0.2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 x14ac:dyDescent="0.2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 x14ac:dyDescent="0.2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 x14ac:dyDescent="0.2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 x14ac:dyDescent="0.2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 x14ac:dyDescent="0.2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 x14ac:dyDescent="0.2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 x14ac:dyDescent="0.2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 x14ac:dyDescent="0.2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 x14ac:dyDescent="0.2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 x14ac:dyDescent="0.2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 x14ac:dyDescent="0.2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 x14ac:dyDescent="0.2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 x14ac:dyDescent="0.2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 x14ac:dyDescent="0.2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 x14ac:dyDescent="0.2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 x14ac:dyDescent="0.2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 x14ac:dyDescent="0.2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 x14ac:dyDescent="0.2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 x14ac:dyDescent="0.2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 x14ac:dyDescent="0.2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 x14ac:dyDescent="0.2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 x14ac:dyDescent="0.2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 x14ac:dyDescent="0.2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 x14ac:dyDescent="0.2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 x14ac:dyDescent="0.2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 x14ac:dyDescent="0.2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 x14ac:dyDescent="0.2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 x14ac:dyDescent="0.2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 x14ac:dyDescent="0.2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 x14ac:dyDescent="0.2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 x14ac:dyDescent="0.2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 x14ac:dyDescent="0.2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 x14ac:dyDescent="0.2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 x14ac:dyDescent="0.2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 x14ac:dyDescent="0.2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 x14ac:dyDescent="0.2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 x14ac:dyDescent="0.2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 x14ac:dyDescent="0.2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 x14ac:dyDescent="0.2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 x14ac:dyDescent="0.2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 x14ac:dyDescent="0.2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 x14ac:dyDescent="0.2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 x14ac:dyDescent="0.2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 x14ac:dyDescent="0.2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 x14ac:dyDescent="0.2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 x14ac:dyDescent="0.2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 x14ac:dyDescent="0.2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 x14ac:dyDescent="0.2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 x14ac:dyDescent="0.2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 x14ac:dyDescent="0.2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 x14ac:dyDescent="0.2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 x14ac:dyDescent="0.2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 x14ac:dyDescent="0.2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 x14ac:dyDescent="0.2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 x14ac:dyDescent="0.2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 x14ac:dyDescent="0.2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 x14ac:dyDescent="0.2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 x14ac:dyDescent="0.2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 x14ac:dyDescent="0.2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 x14ac:dyDescent="0.2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 x14ac:dyDescent="0.2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 x14ac:dyDescent="0.2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 x14ac:dyDescent="0.2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 x14ac:dyDescent="0.2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 x14ac:dyDescent="0.2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 x14ac:dyDescent="0.2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 x14ac:dyDescent="0.2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 x14ac:dyDescent="0.2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 x14ac:dyDescent="0.2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 x14ac:dyDescent="0.2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 x14ac:dyDescent="0.2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 x14ac:dyDescent="0.2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 x14ac:dyDescent="0.2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 x14ac:dyDescent="0.2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 x14ac:dyDescent="0.2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 x14ac:dyDescent="0.2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 x14ac:dyDescent="0.2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 x14ac:dyDescent="0.2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 x14ac:dyDescent="0.2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 x14ac:dyDescent="0.2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 x14ac:dyDescent="0.2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 x14ac:dyDescent="0.2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 x14ac:dyDescent="0.2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 x14ac:dyDescent="0.2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 x14ac:dyDescent="0.2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 x14ac:dyDescent="0.2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 x14ac:dyDescent="0.2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 x14ac:dyDescent="0.2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 x14ac:dyDescent="0.2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 x14ac:dyDescent="0.2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 x14ac:dyDescent="0.2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 x14ac:dyDescent="0.2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 x14ac:dyDescent="0.2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 x14ac:dyDescent="0.2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 x14ac:dyDescent="0.2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 x14ac:dyDescent="0.2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 x14ac:dyDescent="0.2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 x14ac:dyDescent="0.2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 x14ac:dyDescent="0.2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 x14ac:dyDescent="0.2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 x14ac:dyDescent="0.2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 x14ac:dyDescent="0.2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 x14ac:dyDescent="0.2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 x14ac:dyDescent="0.2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 x14ac:dyDescent="0.2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 x14ac:dyDescent="0.2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 x14ac:dyDescent="0.2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 x14ac:dyDescent="0.2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 x14ac:dyDescent="0.2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 x14ac:dyDescent="0.2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 x14ac:dyDescent="0.2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 x14ac:dyDescent="0.2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 x14ac:dyDescent="0.2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 x14ac:dyDescent="0.2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 x14ac:dyDescent="0.2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 x14ac:dyDescent="0.2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 x14ac:dyDescent="0.2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 x14ac:dyDescent="0.2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 x14ac:dyDescent="0.2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 x14ac:dyDescent="0.2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 x14ac:dyDescent="0.2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 x14ac:dyDescent="0.2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 x14ac:dyDescent="0.2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 x14ac:dyDescent="0.2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 x14ac:dyDescent="0.2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 x14ac:dyDescent="0.2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 x14ac:dyDescent="0.2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 x14ac:dyDescent="0.2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 x14ac:dyDescent="0.2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 x14ac:dyDescent="0.2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 x14ac:dyDescent="0.2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 x14ac:dyDescent="0.2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 x14ac:dyDescent="0.2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 x14ac:dyDescent="0.2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 x14ac:dyDescent="0.2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 x14ac:dyDescent="0.2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 x14ac:dyDescent="0.2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 x14ac:dyDescent="0.2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 x14ac:dyDescent="0.2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 x14ac:dyDescent="0.2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 x14ac:dyDescent="0.2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 x14ac:dyDescent="0.2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 x14ac:dyDescent="0.2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 x14ac:dyDescent="0.2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 x14ac:dyDescent="0.2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 x14ac:dyDescent="0.2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 x14ac:dyDescent="0.2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 x14ac:dyDescent="0.2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 x14ac:dyDescent="0.2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 x14ac:dyDescent="0.2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 x14ac:dyDescent="0.2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 x14ac:dyDescent="0.2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 x14ac:dyDescent="0.2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 x14ac:dyDescent="0.2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 x14ac:dyDescent="0.2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 x14ac:dyDescent="0.2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 x14ac:dyDescent="0.2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 x14ac:dyDescent="0.2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 x14ac:dyDescent="0.2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 x14ac:dyDescent="0.2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 x14ac:dyDescent="0.2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 x14ac:dyDescent="0.2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 x14ac:dyDescent="0.2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 x14ac:dyDescent="0.2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 x14ac:dyDescent="0.2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 x14ac:dyDescent="0.2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 x14ac:dyDescent="0.2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 x14ac:dyDescent="0.2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 x14ac:dyDescent="0.2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 x14ac:dyDescent="0.2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 x14ac:dyDescent="0.2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 x14ac:dyDescent="0.2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 x14ac:dyDescent="0.2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 x14ac:dyDescent="0.2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 x14ac:dyDescent="0.2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 x14ac:dyDescent="0.2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 x14ac:dyDescent="0.2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 x14ac:dyDescent="0.2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 x14ac:dyDescent="0.2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 x14ac:dyDescent="0.2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 x14ac:dyDescent="0.2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 x14ac:dyDescent="0.2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 x14ac:dyDescent="0.2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 x14ac:dyDescent="0.2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 x14ac:dyDescent="0.2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 x14ac:dyDescent="0.2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 x14ac:dyDescent="0.2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 x14ac:dyDescent="0.2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 x14ac:dyDescent="0.2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 x14ac:dyDescent="0.2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 x14ac:dyDescent="0.2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 x14ac:dyDescent="0.2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 x14ac:dyDescent="0.2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 x14ac:dyDescent="0.2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 x14ac:dyDescent="0.2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 x14ac:dyDescent="0.2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 x14ac:dyDescent="0.2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 x14ac:dyDescent="0.2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 x14ac:dyDescent="0.2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 x14ac:dyDescent="0.2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 x14ac:dyDescent="0.2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 x14ac:dyDescent="0.2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 x14ac:dyDescent="0.2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 x14ac:dyDescent="0.2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 x14ac:dyDescent="0.2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 x14ac:dyDescent="0.2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 x14ac:dyDescent="0.2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 x14ac:dyDescent="0.2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 x14ac:dyDescent="0.2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 x14ac:dyDescent="0.2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 x14ac:dyDescent="0.2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 x14ac:dyDescent="0.2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 x14ac:dyDescent="0.2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 x14ac:dyDescent="0.2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 x14ac:dyDescent="0.2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 x14ac:dyDescent="0.2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 x14ac:dyDescent="0.2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 x14ac:dyDescent="0.2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 x14ac:dyDescent="0.2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 x14ac:dyDescent="0.2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 x14ac:dyDescent="0.2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 x14ac:dyDescent="0.2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 x14ac:dyDescent="0.2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 x14ac:dyDescent="0.2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 x14ac:dyDescent="0.2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 x14ac:dyDescent="0.2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 x14ac:dyDescent="0.2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 x14ac:dyDescent="0.2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 x14ac:dyDescent="0.2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 x14ac:dyDescent="0.2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 x14ac:dyDescent="0.2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 x14ac:dyDescent="0.2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 x14ac:dyDescent="0.2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 x14ac:dyDescent="0.2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 x14ac:dyDescent="0.2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 x14ac:dyDescent="0.2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 x14ac:dyDescent="0.2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 x14ac:dyDescent="0.2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 x14ac:dyDescent="0.2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 x14ac:dyDescent="0.2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 x14ac:dyDescent="0.2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 x14ac:dyDescent="0.2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 x14ac:dyDescent="0.2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 x14ac:dyDescent="0.2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 x14ac:dyDescent="0.2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 x14ac:dyDescent="0.2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 x14ac:dyDescent="0.2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 x14ac:dyDescent="0.2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 x14ac:dyDescent="0.2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 x14ac:dyDescent="0.2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 x14ac:dyDescent="0.2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 x14ac:dyDescent="0.2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 x14ac:dyDescent="0.2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 x14ac:dyDescent="0.2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 x14ac:dyDescent="0.2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 x14ac:dyDescent="0.2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 x14ac:dyDescent="0.2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 x14ac:dyDescent="0.2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 x14ac:dyDescent="0.2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 x14ac:dyDescent="0.2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 x14ac:dyDescent="0.2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 x14ac:dyDescent="0.2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 x14ac:dyDescent="0.2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 x14ac:dyDescent="0.2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 x14ac:dyDescent="0.2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 x14ac:dyDescent="0.2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 x14ac:dyDescent="0.2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 x14ac:dyDescent="0.2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 x14ac:dyDescent="0.2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 x14ac:dyDescent="0.2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 x14ac:dyDescent="0.2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 x14ac:dyDescent="0.2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 x14ac:dyDescent="0.2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 x14ac:dyDescent="0.2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 x14ac:dyDescent="0.2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 x14ac:dyDescent="0.2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 x14ac:dyDescent="0.2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 x14ac:dyDescent="0.2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 x14ac:dyDescent="0.2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 x14ac:dyDescent="0.2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 x14ac:dyDescent="0.2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 x14ac:dyDescent="0.2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 x14ac:dyDescent="0.2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 x14ac:dyDescent="0.2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 x14ac:dyDescent="0.2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 x14ac:dyDescent="0.2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 x14ac:dyDescent="0.2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 x14ac:dyDescent="0.2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 x14ac:dyDescent="0.2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 x14ac:dyDescent="0.2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 x14ac:dyDescent="0.2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 x14ac:dyDescent="0.2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 x14ac:dyDescent="0.2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 x14ac:dyDescent="0.2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 x14ac:dyDescent="0.2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 x14ac:dyDescent="0.2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 x14ac:dyDescent="0.2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 x14ac:dyDescent="0.2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 x14ac:dyDescent="0.2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 x14ac:dyDescent="0.2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 x14ac:dyDescent="0.2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 x14ac:dyDescent="0.2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 x14ac:dyDescent="0.2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 x14ac:dyDescent="0.2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 x14ac:dyDescent="0.2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 x14ac:dyDescent="0.2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 x14ac:dyDescent="0.2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 x14ac:dyDescent="0.2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 x14ac:dyDescent="0.2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 x14ac:dyDescent="0.2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 x14ac:dyDescent="0.2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 x14ac:dyDescent="0.2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 x14ac:dyDescent="0.2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 x14ac:dyDescent="0.2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 x14ac:dyDescent="0.2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 x14ac:dyDescent="0.2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 x14ac:dyDescent="0.2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 x14ac:dyDescent="0.2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 x14ac:dyDescent="0.2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 x14ac:dyDescent="0.2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 x14ac:dyDescent="0.2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 x14ac:dyDescent="0.2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 x14ac:dyDescent="0.2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 x14ac:dyDescent="0.2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 x14ac:dyDescent="0.2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 x14ac:dyDescent="0.2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 x14ac:dyDescent="0.2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 x14ac:dyDescent="0.2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 x14ac:dyDescent="0.2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 x14ac:dyDescent="0.2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 x14ac:dyDescent="0.2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 x14ac:dyDescent="0.2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 x14ac:dyDescent="0.2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 x14ac:dyDescent="0.2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 x14ac:dyDescent="0.2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 x14ac:dyDescent="0.2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 x14ac:dyDescent="0.2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 x14ac:dyDescent="0.2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 x14ac:dyDescent="0.2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 x14ac:dyDescent="0.2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 x14ac:dyDescent="0.2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 x14ac:dyDescent="0.2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 x14ac:dyDescent="0.2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 x14ac:dyDescent="0.2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 x14ac:dyDescent="0.2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 x14ac:dyDescent="0.2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 x14ac:dyDescent="0.2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 x14ac:dyDescent="0.2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 x14ac:dyDescent="0.2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 x14ac:dyDescent="0.2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 x14ac:dyDescent="0.2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 x14ac:dyDescent="0.2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 x14ac:dyDescent="0.2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 x14ac:dyDescent="0.2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 x14ac:dyDescent="0.2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 x14ac:dyDescent="0.2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 x14ac:dyDescent="0.2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 x14ac:dyDescent="0.2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 x14ac:dyDescent="0.2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 x14ac:dyDescent="0.2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 x14ac:dyDescent="0.2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 x14ac:dyDescent="0.2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 x14ac:dyDescent="0.2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 x14ac:dyDescent="0.2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 x14ac:dyDescent="0.2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 x14ac:dyDescent="0.2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 x14ac:dyDescent="0.2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 x14ac:dyDescent="0.2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 x14ac:dyDescent="0.2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 x14ac:dyDescent="0.2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 x14ac:dyDescent="0.2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 x14ac:dyDescent="0.2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 x14ac:dyDescent="0.2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 x14ac:dyDescent="0.2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 x14ac:dyDescent="0.2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 x14ac:dyDescent="0.2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 x14ac:dyDescent="0.2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 x14ac:dyDescent="0.2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 x14ac:dyDescent="0.2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 x14ac:dyDescent="0.2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 x14ac:dyDescent="0.2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 x14ac:dyDescent="0.2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 x14ac:dyDescent="0.2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 x14ac:dyDescent="0.2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 x14ac:dyDescent="0.2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 x14ac:dyDescent="0.2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 x14ac:dyDescent="0.2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 x14ac:dyDescent="0.2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 x14ac:dyDescent="0.2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 x14ac:dyDescent="0.2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 x14ac:dyDescent="0.2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 x14ac:dyDescent="0.2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 x14ac:dyDescent="0.2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 x14ac:dyDescent="0.2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 x14ac:dyDescent="0.2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 x14ac:dyDescent="0.2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 x14ac:dyDescent="0.2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 x14ac:dyDescent="0.2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 x14ac:dyDescent="0.2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 x14ac:dyDescent="0.2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 x14ac:dyDescent="0.2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 x14ac:dyDescent="0.2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 x14ac:dyDescent="0.2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 x14ac:dyDescent="0.2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 x14ac:dyDescent="0.2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 x14ac:dyDescent="0.2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 x14ac:dyDescent="0.2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 x14ac:dyDescent="0.2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 x14ac:dyDescent="0.2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 x14ac:dyDescent="0.2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 x14ac:dyDescent="0.2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 x14ac:dyDescent="0.2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 x14ac:dyDescent="0.2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 x14ac:dyDescent="0.2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 x14ac:dyDescent="0.2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 x14ac:dyDescent="0.2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 x14ac:dyDescent="0.2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 x14ac:dyDescent="0.2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 x14ac:dyDescent="0.2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 x14ac:dyDescent="0.2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 x14ac:dyDescent="0.2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 x14ac:dyDescent="0.2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 x14ac:dyDescent="0.2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 x14ac:dyDescent="0.2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 x14ac:dyDescent="0.2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 x14ac:dyDescent="0.2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 x14ac:dyDescent="0.2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 x14ac:dyDescent="0.2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 x14ac:dyDescent="0.2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 x14ac:dyDescent="0.2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 x14ac:dyDescent="0.2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 x14ac:dyDescent="0.2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 x14ac:dyDescent="0.2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 x14ac:dyDescent="0.2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 x14ac:dyDescent="0.2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 x14ac:dyDescent="0.2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 x14ac:dyDescent="0.2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 x14ac:dyDescent="0.2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 x14ac:dyDescent="0.2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 x14ac:dyDescent="0.2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 x14ac:dyDescent="0.2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 x14ac:dyDescent="0.2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 x14ac:dyDescent="0.2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 x14ac:dyDescent="0.2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 x14ac:dyDescent="0.2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 x14ac:dyDescent="0.2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 x14ac:dyDescent="0.2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 x14ac:dyDescent="0.2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 x14ac:dyDescent="0.2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 x14ac:dyDescent="0.2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 x14ac:dyDescent="0.2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 x14ac:dyDescent="0.2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 x14ac:dyDescent="0.2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 x14ac:dyDescent="0.2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 x14ac:dyDescent="0.2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 x14ac:dyDescent="0.2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 x14ac:dyDescent="0.2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 x14ac:dyDescent="0.2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 x14ac:dyDescent="0.2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 x14ac:dyDescent="0.2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 x14ac:dyDescent="0.2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 x14ac:dyDescent="0.2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 x14ac:dyDescent="0.2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 x14ac:dyDescent="0.2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 x14ac:dyDescent="0.2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 x14ac:dyDescent="0.2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 x14ac:dyDescent="0.2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 x14ac:dyDescent="0.2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 x14ac:dyDescent="0.2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 x14ac:dyDescent="0.2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 x14ac:dyDescent="0.2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 x14ac:dyDescent="0.2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 x14ac:dyDescent="0.2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 x14ac:dyDescent="0.2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 x14ac:dyDescent="0.2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 x14ac:dyDescent="0.2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 x14ac:dyDescent="0.2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 x14ac:dyDescent="0.2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 x14ac:dyDescent="0.2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 x14ac:dyDescent="0.2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 x14ac:dyDescent="0.2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 x14ac:dyDescent="0.2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 x14ac:dyDescent="0.2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 x14ac:dyDescent="0.2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 x14ac:dyDescent="0.2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 x14ac:dyDescent="0.2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 x14ac:dyDescent="0.2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 x14ac:dyDescent="0.2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 x14ac:dyDescent="0.2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 x14ac:dyDescent="0.2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 x14ac:dyDescent="0.2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 x14ac:dyDescent="0.2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 x14ac:dyDescent="0.2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 x14ac:dyDescent="0.2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 x14ac:dyDescent="0.2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 x14ac:dyDescent="0.2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 x14ac:dyDescent="0.2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 x14ac:dyDescent="0.2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 x14ac:dyDescent="0.2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 x14ac:dyDescent="0.2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 x14ac:dyDescent="0.2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 x14ac:dyDescent="0.2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 x14ac:dyDescent="0.2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 x14ac:dyDescent="0.2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 x14ac:dyDescent="0.2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 x14ac:dyDescent="0.2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 x14ac:dyDescent="0.2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 x14ac:dyDescent="0.2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 x14ac:dyDescent="0.2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 x14ac:dyDescent="0.2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 x14ac:dyDescent="0.2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 x14ac:dyDescent="0.2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 x14ac:dyDescent="0.2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 x14ac:dyDescent="0.2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 x14ac:dyDescent="0.2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 x14ac:dyDescent="0.2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 x14ac:dyDescent="0.2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 x14ac:dyDescent="0.2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 x14ac:dyDescent="0.2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 x14ac:dyDescent="0.2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 x14ac:dyDescent="0.2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 x14ac:dyDescent="0.2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 x14ac:dyDescent="0.2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 x14ac:dyDescent="0.2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 x14ac:dyDescent="0.2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 x14ac:dyDescent="0.2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 x14ac:dyDescent="0.2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 x14ac:dyDescent="0.2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 x14ac:dyDescent="0.2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 x14ac:dyDescent="0.2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 x14ac:dyDescent="0.2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 x14ac:dyDescent="0.2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 x14ac:dyDescent="0.2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 x14ac:dyDescent="0.2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 x14ac:dyDescent="0.2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 x14ac:dyDescent="0.2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 x14ac:dyDescent="0.2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 x14ac:dyDescent="0.2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 x14ac:dyDescent="0.2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 x14ac:dyDescent="0.2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 x14ac:dyDescent="0.2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 x14ac:dyDescent="0.2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 x14ac:dyDescent="0.2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 x14ac:dyDescent="0.2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 x14ac:dyDescent="0.2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 x14ac:dyDescent="0.2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 x14ac:dyDescent="0.2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 x14ac:dyDescent="0.2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 x14ac:dyDescent="0.2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 x14ac:dyDescent="0.2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 x14ac:dyDescent="0.2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 x14ac:dyDescent="0.2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 x14ac:dyDescent="0.2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 x14ac:dyDescent="0.2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 x14ac:dyDescent="0.2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 x14ac:dyDescent="0.2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 x14ac:dyDescent="0.2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 x14ac:dyDescent="0.2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 x14ac:dyDescent="0.2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 x14ac:dyDescent="0.2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 x14ac:dyDescent="0.2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 x14ac:dyDescent="0.2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 x14ac:dyDescent="0.2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 x14ac:dyDescent="0.2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 x14ac:dyDescent="0.2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 x14ac:dyDescent="0.2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 x14ac:dyDescent="0.2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 x14ac:dyDescent="0.2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 x14ac:dyDescent="0.2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 x14ac:dyDescent="0.2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 x14ac:dyDescent="0.2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 x14ac:dyDescent="0.2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 x14ac:dyDescent="0.2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 x14ac:dyDescent="0.2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 x14ac:dyDescent="0.2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 x14ac:dyDescent="0.2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 x14ac:dyDescent="0.2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 x14ac:dyDescent="0.2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 x14ac:dyDescent="0.2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 x14ac:dyDescent="0.2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 x14ac:dyDescent="0.2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 x14ac:dyDescent="0.2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 x14ac:dyDescent="0.2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 x14ac:dyDescent="0.2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 x14ac:dyDescent="0.2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 x14ac:dyDescent="0.2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 x14ac:dyDescent="0.2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 x14ac:dyDescent="0.2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 x14ac:dyDescent="0.2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 x14ac:dyDescent="0.2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 x14ac:dyDescent="0.2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 x14ac:dyDescent="0.2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 x14ac:dyDescent="0.2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 x14ac:dyDescent="0.2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 x14ac:dyDescent="0.2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 x14ac:dyDescent="0.2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 x14ac:dyDescent="0.2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 x14ac:dyDescent="0.2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 x14ac:dyDescent="0.2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 x14ac:dyDescent="0.2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 x14ac:dyDescent="0.2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 x14ac:dyDescent="0.2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 x14ac:dyDescent="0.2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 x14ac:dyDescent="0.2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 x14ac:dyDescent="0.2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 x14ac:dyDescent="0.2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 x14ac:dyDescent="0.2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 x14ac:dyDescent="0.2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 x14ac:dyDescent="0.2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 x14ac:dyDescent="0.2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 x14ac:dyDescent="0.2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 x14ac:dyDescent="0.2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 x14ac:dyDescent="0.2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 x14ac:dyDescent="0.2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 x14ac:dyDescent="0.2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 x14ac:dyDescent="0.2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 x14ac:dyDescent="0.2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 x14ac:dyDescent="0.2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 x14ac:dyDescent="0.2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 x14ac:dyDescent="0.2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 x14ac:dyDescent="0.2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 x14ac:dyDescent="0.2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 x14ac:dyDescent="0.2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 x14ac:dyDescent="0.2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 x14ac:dyDescent="0.2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 x14ac:dyDescent="0.2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 x14ac:dyDescent="0.2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 x14ac:dyDescent="0.2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 x14ac:dyDescent="0.2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 x14ac:dyDescent="0.2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 x14ac:dyDescent="0.2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 x14ac:dyDescent="0.2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 x14ac:dyDescent="0.2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 x14ac:dyDescent="0.2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 x14ac:dyDescent="0.2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 x14ac:dyDescent="0.2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 x14ac:dyDescent="0.2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 x14ac:dyDescent="0.2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 x14ac:dyDescent="0.2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 x14ac:dyDescent="0.2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 x14ac:dyDescent="0.2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 x14ac:dyDescent="0.2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 x14ac:dyDescent="0.2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 x14ac:dyDescent="0.2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 x14ac:dyDescent="0.2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 x14ac:dyDescent="0.2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 x14ac:dyDescent="0.2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 x14ac:dyDescent="0.2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 x14ac:dyDescent="0.2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 x14ac:dyDescent="0.2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 x14ac:dyDescent="0.2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 x14ac:dyDescent="0.2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 x14ac:dyDescent="0.2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 x14ac:dyDescent="0.2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 x14ac:dyDescent="0.2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 x14ac:dyDescent="0.2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 x14ac:dyDescent="0.2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 x14ac:dyDescent="0.2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 x14ac:dyDescent="0.2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 x14ac:dyDescent="0.2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 x14ac:dyDescent="0.2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 x14ac:dyDescent="0.2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 x14ac:dyDescent="0.2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 x14ac:dyDescent="0.2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 x14ac:dyDescent="0.2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 x14ac:dyDescent="0.2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 x14ac:dyDescent="0.2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 x14ac:dyDescent="0.2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 x14ac:dyDescent="0.2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 x14ac:dyDescent="0.2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 x14ac:dyDescent="0.2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 x14ac:dyDescent="0.2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 x14ac:dyDescent="0.2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 x14ac:dyDescent="0.2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 x14ac:dyDescent="0.2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 x14ac:dyDescent="0.2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 x14ac:dyDescent="0.2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 x14ac:dyDescent="0.2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 x14ac:dyDescent="0.2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 x14ac:dyDescent="0.2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 x14ac:dyDescent="0.2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 x14ac:dyDescent="0.2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 x14ac:dyDescent="0.2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 x14ac:dyDescent="0.2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 x14ac:dyDescent="0.2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 x14ac:dyDescent="0.2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 x14ac:dyDescent="0.2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 x14ac:dyDescent="0.2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 x14ac:dyDescent="0.2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 x14ac:dyDescent="0.2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 x14ac:dyDescent="0.2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 x14ac:dyDescent="0.2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 x14ac:dyDescent="0.2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 x14ac:dyDescent="0.2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 x14ac:dyDescent="0.2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 x14ac:dyDescent="0.2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 x14ac:dyDescent="0.2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 x14ac:dyDescent="0.2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 x14ac:dyDescent="0.2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 x14ac:dyDescent="0.2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 x14ac:dyDescent="0.2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 x14ac:dyDescent="0.2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 x14ac:dyDescent="0.2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 x14ac:dyDescent="0.2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 x14ac:dyDescent="0.2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 x14ac:dyDescent="0.2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 x14ac:dyDescent="0.2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 x14ac:dyDescent="0.2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 x14ac:dyDescent="0.2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 x14ac:dyDescent="0.2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 x14ac:dyDescent="0.2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 x14ac:dyDescent="0.2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 x14ac:dyDescent="0.2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 x14ac:dyDescent="0.2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 x14ac:dyDescent="0.2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 x14ac:dyDescent="0.2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 x14ac:dyDescent="0.2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 x14ac:dyDescent="0.2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 x14ac:dyDescent="0.2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 x14ac:dyDescent="0.2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 x14ac:dyDescent="0.2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 x14ac:dyDescent="0.2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 x14ac:dyDescent="0.2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 x14ac:dyDescent="0.2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 x14ac:dyDescent="0.2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 x14ac:dyDescent="0.2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 x14ac:dyDescent="0.2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 x14ac:dyDescent="0.2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 x14ac:dyDescent="0.2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 x14ac:dyDescent="0.2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 x14ac:dyDescent="0.2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 x14ac:dyDescent="0.2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 x14ac:dyDescent="0.2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 x14ac:dyDescent="0.2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 x14ac:dyDescent="0.2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 x14ac:dyDescent="0.2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 x14ac:dyDescent="0.2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 x14ac:dyDescent="0.2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 x14ac:dyDescent="0.2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 x14ac:dyDescent="0.2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 x14ac:dyDescent="0.2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 x14ac:dyDescent="0.2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 x14ac:dyDescent="0.2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 x14ac:dyDescent="0.2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 x14ac:dyDescent="0.2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 x14ac:dyDescent="0.2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 x14ac:dyDescent="0.2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 x14ac:dyDescent="0.2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 x14ac:dyDescent="0.2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 x14ac:dyDescent="0.2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 x14ac:dyDescent="0.2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 x14ac:dyDescent="0.2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 x14ac:dyDescent="0.2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 x14ac:dyDescent="0.2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 x14ac:dyDescent="0.2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 x14ac:dyDescent="0.2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 x14ac:dyDescent="0.2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 x14ac:dyDescent="0.2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 x14ac:dyDescent="0.2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 x14ac:dyDescent="0.2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 x14ac:dyDescent="0.2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 x14ac:dyDescent="0.2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 x14ac:dyDescent="0.2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 x14ac:dyDescent="0.2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 x14ac:dyDescent="0.2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 x14ac:dyDescent="0.2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 x14ac:dyDescent="0.2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 x14ac:dyDescent="0.2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 x14ac:dyDescent="0.2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 x14ac:dyDescent="0.2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 x14ac:dyDescent="0.2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 x14ac:dyDescent="0.2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 x14ac:dyDescent="0.2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 x14ac:dyDescent="0.2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 x14ac:dyDescent="0.2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 x14ac:dyDescent="0.2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 x14ac:dyDescent="0.2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 x14ac:dyDescent="0.2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 x14ac:dyDescent="0.2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 x14ac:dyDescent="0.2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 x14ac:dyDescent="0.2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 x14ac:dyDescent="0.2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 x14ac:dyDescent="0.2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 x14ac:dyDescent="0.2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 x14ac:dyDescent="0.2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 x14ac:dyDescent="0.2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 x14ac:dyDescent="0.2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 x14ac:dyDescent="0.2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 x14ac:dyDescent="0.2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 x14ac:dyDescent="0.2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 x14ac:dyDescent="0.2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 x14ac:dyDescent="0.2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 x14ac:dyDescent="0.2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 x14ac:dyDescent="0.2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 x14ac:dyDescent="0.2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 x14ac:dyDescent="0.2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 x14ac:dyDescent="0.2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 x14ac:dyDescent="0.2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 x14ac:dyDescent="0.2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 x14ac:dyDescent="0.2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 x14ac:dyDescent="0.2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 x14ac:dyDescent="0.2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 x14ac:dyDescent="0.2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 x14ac:dyDescent="0.2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 x14ac:dyDescent="0.2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 x14ac:dyDescent="0.2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 x14ac:dyDescent="0.2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 x14ac:dyDescent="0.2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 x14ac:dyDescent="0.2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 x14ac:dyDescent="0.2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 x14ac:dyDescent="0.2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 x14ac:dyDescent="0.2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 x14ac:dyDescent="0.2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 x14ac:dyDescent="0.2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 x14ac:dyDescent="0.2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 x14ac:dyDescent="0.2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 x14ac:dyDescent="0.2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 x14ac:dyDescent="0.2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 x14ac:dyDescent="0.2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 x14ac:dyDescent="0.2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 x14ac:dyDescent="0.2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 x14ac:dyDescent="0.2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 x14ac:dyDescent="0.2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 x14ac:dyDescent="0.2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 x14ac:dyDescent="0.2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 x14ac:dyDescent="0.2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 x14ac:dyDescent="0.2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 x14ac:dyDescent="0.2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 x14ac:dyDescent="0.2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 x14ac:dyDescent="0.2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 x14ac:dyDescent="0.2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 x14ac:dyDescent="0.2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 x14ac:dyDescent="0.2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 x14ac:dyDescent="0.2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 x14ac:dyDescent="0.2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 x14ac:dyDescent="0.2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 x14ac:dyDescent="0.2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 x14ac:dyDescent="0.2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 x14ac:dyDescent="0.2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 x14ac:dyDescent="0.2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 x14ac:dyDescent="0.2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 x14ac:dyDescent="0.2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 x14ac:dyDescent="0.2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 x14ac:dyDescent="0.2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 x14ac:dyDescent="0.2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 x14ac:dyDescent="0.2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 x14ac:dyDescent="0.2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 x14ac:dyDescent="0.2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 x14ac:dyDescent="0.2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 x14ac:dyDescent="0.2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 x14ac:dyDescent="0.2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 x14ac:dyDescent="0.2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 x14ac:dyDescent="0.2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 x14ac:dyDescent="0.2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 x14ac:dyDescent="0.2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 x14ac:dyDescent="0.2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 x14ac:dyDescent="0.2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 x14ac:dyDescent="0.2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 x14ac:dyDescent="0.2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 x14ac:dyDescent="0.2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 x14ac:dyDescent="0.2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 x14ac:dyDescent="0.2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 x14ac:dyDescent="0.2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 x14ac:dyDescent="0.2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 x14ac:dyDescent="0.2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 x14ac:dyDescent="0.2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 x14ac:dyDescent="0.2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 x14ac:dyDescent="0.2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 x14ac:dyDescent="0.2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 x14ac:dyDescent="0.2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 x14ac:dyDescent="0.2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 x14ac:dyDescent="0.2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 x14ac:dyDescent="0.2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 x14ac:dyDescent="0.2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 x14ac:dyDescent="0.2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 x14ac:dyDescent="0.2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 x14ac:dyDescent="0.2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 x14ac:dyDescent="0.2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 x14ac:dyDescent="0.2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 x14ac:dyDescent="0.2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 x14ac:dyDescent="0.2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 x14ac:dyDescent="0.2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 x14ac:dyDescent="0.2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 x14ac:dyDescent="0.2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 x14ac:dyDescent="0.2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 x14ac:dyDescent="0.2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 x14ac:dyDescent="0.2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 x14ac:dyDescent="0.2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 x14ac:dyDescent="0.2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 x14ac:dyDescent="0.2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 x14ac:dyDescent="0.2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 x14ac:dyDescent="0.2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 x14ac:dyDescent="0.2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 x14ac:dyDescent="0.2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 x14ac:dyDescent="0.2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 x14ac:dyDescent="0.2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 x14ac:dyDescent="0.2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 x14ac:dyDescent="0.2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 x14ac:dyDescent="0.2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 x14ac:dyDescent="0.2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 x14ac:dyDescent="0.2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 x14ac:dyDescent="0.2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 x14ac:dyDescent="0.2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 x14ac:dyDescent="0.2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 x14ac:dyDescent="0.2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 x14ac:dyDescent="0.2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 x14ac:dyDescent="0.2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 x14ac:dyDescent="0.2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 x14ac:dyDescent="0.2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 x14ac:dyDescent="0.2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 x14ac:dyDescent="0.2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 x14ac:dyDescent="0.2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 x14ac:dyDescent="0.2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 x14ac:dyDescent="0.2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 x14ac:dyDescent="0.2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 x14ac:dyDescent="0.2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 x14ac:dyDescent="0.2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 x14ac:dyDescent="0.2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 x14ac:dyDescent="0.2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 x14ac:dyDescent="0.2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 x14ac:dyDescent="0.2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 x14ac:dyDescent="0.2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 x14ac:dyDescent="0.2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 x14ac:dyDescent="0.2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 x14ac:dyDescent="0.2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 x14ac:dyDescent="0.2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 x14ac:dyDescent="0.2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 x14ac:dyDescent="0.2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 x14ac:dyDescent="0.2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 x14ac:dyDescent="0.2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 x14ac:dyDescent="0.2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 x14ac:dyDescent="0.2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 x14ac:dyDescent="0.2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 x14ac:dyDescent="0.2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 x14ac:dyDescent="0.2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 x14ac:dyDescent="0.2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 x14ac:dyDescent="0.2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 x14ac:dyDescent="0.2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 x14ac:dyDescent="0.2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 x14ac:dyDescent="0.2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 x14ac:dyDescent="0.2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 x14ac:dyDescent="0.2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 x14ac:dyDescent="0.2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 x14ac:dyDescent="0.2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 x14ac:dyDescent="0.2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 x14ac:dyDescent="0.2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 x14ac:dyDescent="0.2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 x14ac:dyDescent="0.2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 x14ac:dyDescent="0.2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 x14ac:dyDescent="0.2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 x14ac:dyDescent="0.2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 x14ac:dyDescent="0.2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 x14ac:dyDescent="0.2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 x14ac:dyDescent="0.2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 x14ac:dyDescent="0.2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 x14ac:dyDescent="0.2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 x14ac:dyDescent="0.2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 x14ac:dyDescent="0.2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 x14ac:dyDescent="0.2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 x14ac:dyDescent="0.2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 x14ac:dyDescent="0.2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 x14ac:dyDescent="0.2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 x14ac:dyDescent="0.2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 x14ac:dyDescent="0.2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 x14ac:dyDescent="0.2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 x14ac:dyDescent="0.2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 x14ac:dyDescent="0.2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 x14ac:dyDescent="0.2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 x14ac:dyDescent="0.2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 x14ac:dyDescent="0.2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 x14ac:dyDescent="0.2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 x14ac:dyDescent="0.2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 x14ac:dyDescent="0.2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 x14ac:dyDescent="0.2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 x14ac:dyDescent="0.2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 x14ac:dyDescent="0.2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 x14ac:dyDescent="0.2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 x14ac:dyDescent="0.2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 x14ac:dyDescent="0.2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 x14ac:dyDescent="0.2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 x14ac:dyDescent="0.2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 x14ac:dyDescent="0.2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 x14ac:dyDescent="0.2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 x14ac:dyDescent="0.2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 x14ac:dyDescent="0.2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 x14ac:dyDescent="0.2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 x14ac:dyDescent="0.2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 x14ac:dyDescent="0.2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 x14ac:dyDescent="0.2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 x14ac:dyDescent="0.2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 x14ac:dyDescent="0.2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 x14ac:dyDescent="0.2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 x14ac:dyDescent="0.2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 x14ac:dyDescent="0.2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 x14ac:dyDescent="0.2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 x14ac:dyDescent="0.2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 x14ac:dyDescent="0.2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 x14ac:dyDescent="0.2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 x14ac:dyDescent="0.2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 x14ac:dyDescent="0.2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 x14ac:dyDescent="0.2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 x14ac:dyDescent="0.2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 x14ac:dyDescent="0.2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 x14ac:dyDescent="0.2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 x14ac:dyDescent="0.2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 x14ac:dyDescent="0.2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 x14ac:dyDescent="0.2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 x14ac:dyDescent="0.2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 x14ac:dyDescent="0.2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 x14ac:dyDescent="0.2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 x14ac:dyDescent="0.2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 x14ac:dyDescent="0.2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 x14ac:dyDescent="0.2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 x14ac:dyDescent="0.2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 x14ac:dyDescent="0.2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 x14ac:dyDescent="0.2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 x14ac:dyDescent="0.2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 x14ac:dyDescent="0.2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 x14ac:dyDescent="0.2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 x14ac:dyDescent="0.2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 x14ac:dyDescent="0.2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 x14ac:dyDescent="0.2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 x14ac:dyDescent="0.2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 x14ac:dyDescent="0.2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 x14ac:dyDescent="0.2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 x14ac:dyDescent="0.2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 x14ac:dyDescent="0.2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 x14ac:dyDescent="0.2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 x14ac:dyDescent="0.2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 x14ac:dyDescent="0.2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 x14ac:dyDescent="0.2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 x14ac:dyDescent="0.2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 x14ac:dyDescent="0.2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 x14ac:dyDescent="0.2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 x14ac:dyDescent="0.2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 x14ac:dyDescent="0.2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 x14ac:dyDescent="0.2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 x14ac:dyDescent="0.2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 x14ac:dyDescent="0.2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 x14ac:dyDescent="0.2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 x14ac:dyDescent="0.2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 x14ac:dyDescent="0.2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 x14ac:dyDescent="0.2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 x14ac:dyDescent="0.2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 x14ac:dyDescent="0.2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 x14ac:dyDescent="0.2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 x14ac:dyDescent="0.2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 x14ac:dyDescent="0.2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 x14ac:dyDescent="0.2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 x14ac:dyDescent="0.2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 x14ac:dyDescent="0.2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 x14ac:dyDescent="0.2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 x14ac:dyDescent="0.2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 x14ac:dyDescent="0.2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 x14ac:dyDescent="0.2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 x14ac:dyDescent="0.2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 x14ac:dyDescent="0.2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 x14ac:dyDescent="0.2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 x14ac:dyDescent="0.2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 x14ac:dyDescent="0.2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 x14ac:dyDescent="0.2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 x14ac:dyDescent="0.2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 x14ac:dyDescent="0.2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 x14ac:dyDescent="0.2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 x14ac:dyDescent="0.2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 x14ac:dyDescent="0.2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 x14ac:dyDescent="0.2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 x14ac:dyDescent="0.2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 x14ac:dyDescent="0.2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 x14ac:dyDescent="0.2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 x14ac:dyDescent="0.2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 x14ac:dyDescent="0.2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 x14ac:dyDescent="0.2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 x14ac:dyDescent="0.2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 x14ac:dyDescent="0.2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 x14ac:dyDescent="0.2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 x14ac:dyDescent="0.2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 x14ac:dyDescent="0.2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 x14ac:dyDescent="0.2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 x14ac:dyDescent="0.2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 x14ac:dyDescent="0.2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 x14ac:dyDescent="0.2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 x14ac:dyDescent="0.2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 x14ac:dyDescent="0.2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 x14ac:dyDescent="0.2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 x14ac:dyDescent="0.2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 x14ac:dyDescent="0.2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 x14ac:dyDescent="0.2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 x14ac:dyDescent="0.2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 x14ac:dyDescent="0.2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 x14ac:dyDescent="0.2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 x14ac:dyDescent="0.2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 x14ac:dyDescent="0.2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 x14ac:dyDescent="0.2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 x14ac:dyDescent="0.2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 x14ac:dyDescent="0.2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 x14ac:dyDescent="0.2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 x14ac:dyDescent="0.2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 x14ac:dyDescent="0.2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 x14ac:dyDescent="0.2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 x14ac:dyDescent="0.2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 x14ac:dyDescent="0.2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 x14ac:dyDescent="0.2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 x14ac:dyDescent="0.2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 x14ac:dyDescent="0.2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 x14ac:dyDescent="0.2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 x14ac:dyDescent="0.2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 x14ac:dyDescent="0.2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 x14ac:dyDescent="0.2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 x14ac:dyDescent="0.2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 x14ac:dyDescent="0.2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 x14ac:dyDescent="0.2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 x14ac:dyDescent="0.2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 x14ac:dyDescent="0.2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 x14ac:dyDescent="0.2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 x14ac:dyDescent="0.2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 x14ac:dyDescent="0.2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 x14ac:dyDescent="0.2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 x14ac:dyDescent="0.2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 x14ac:dyDescent="0.2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 x14ac:dyDescent="0.2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 x14ac:dyDescent="0.2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 x14ac:dyDescent="0.2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 x14ac:dyDescent="0.2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 x14ac:dyDescent="0.2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 x14ac:dyDescent="0.2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 x14ac:dyDescent="0.2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 x14ac:dyDescent="0.2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 x14ac:dyDescent="0.2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 x14ac:dyDescent="0.2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 x14ac:dyDescent="0.2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 x14ac:dyDescent="0.2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 x14ac:dyDescent="0.2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 x14ac:dyDescent="0.2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 x14ac:dyDescent="0.2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 x14ac:dyDescent="0.2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 x14ac:dyDescent="0.2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 x14ac:dyDescent="0.2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 x14ac:dyDescent="0.2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 x14ac:dyDescent="0.2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 x14ac:dyDescent="0.2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 x14ac:dyDescent="0.2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 x14ac:dyDescent="0.2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 x14ac:dyDescent="0.2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 x14ac:dyDescent="0.2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 x14ac:dyDescent="0.2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 x14ac:dyDescent="0.2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 x14ac:dyDescent="0.2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 x14ac:dyDescent="0.2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 x14ac:dyDescent="0.2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 x14ac:dyDescent="0.2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 x14ac:dyDescent="0.2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 x14ac:dyDescent="0.2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 x14ac:dyDescent="0.2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 x14ac:dyDescent="0.2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 x14ac:dyDescent="0.2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 x14ac:dyDescent="0.2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 x14ac:dyDescent="0.2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 x14ac:dyDescent="0.2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 x14ac:dyDescent="0.2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 x14ac:dyDescent="0.2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 x14ac:dyDescent="0.2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 x14ac:dyDescent="0.2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 x14ac:dyDescent="0.2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 x14ac:dyDescent="0.2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 x14ac:dyDescent="0.2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 x14ac:dyDescent="0.2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 x14ac:dyDescent="0.2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 x14ac:dyDescent="0.2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 x14ac:dyDescent="0.2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 x14ac:dyDescent="0.2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 x14ac:dyDescent="0.2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 x14ac:dyDescent="0.2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 x14ac:dyDescent="0.2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 x14ac:dyDescent="0.2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 x14ac:dyDescent="0.2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 x14ac:dyDescent="0.2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 x14ac:dyDescent="0.2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 x14ac:dyDescent="0.2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 x14ac:dyDescent="0.2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 x14ac:dyDescent="0.2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 x14ac:dyDescent="0.2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 x14ac:dyDescent="0.2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 x14ac:dyDescent="0.2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 x14ac:dyDescent="0.2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 x14ac:dyDescent="0.2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 x14ac:dyDescent="0.2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 x14ac:dyDescent="0.2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 x14ac:dyDescent="0.2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 x14ac:dyDescent="0.2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 x14ac:dyDescent="0.2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 x14ac:dyDescent="0.2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 x14ac:dyDescent="0.2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 x14ac:dyDescent="0.2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 x14ac:dyDescent="0.2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 x14ac:dyDescent="0.2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 x14ac:dyDescent="0.2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 x14ac:dyDescent="0.2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 x14ac:dyDescent="0.2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 x14ac:dyDescent="0.2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 x14ac:dyDescent="0.2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 x14ac:dyDescent="0.2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 x14ac:dyDescent="0.2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 x14ac:dyDescent="0.2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 x14ac:dyDescent="0.2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 x14ac:dyDescent="0.2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 x14ac:dyDescent="0.2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 x14ac:dyDescent="0.2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 x14ac:dyDescent="0.2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 x14ac:dyDescent="0.2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 x14ac:dyDescent="0.2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 x14ac:dyDescent="0.2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 x14ac:dyDescent="0.2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 x14ac:dyDescent="0.2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 x14ac:dyDescent="0.2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 x14ac:dyDescent="0.2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 x14ac:dyDescent="0.2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 x14ac:dyDescent="0.2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 x14ac:dyDescent="0.2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 x14ac:dyDescent="0.2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 x14ac:dyDescent="0.2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 x14ac:dyDescent="0.2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 x14ac:dyDescent="0.2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 x14ac:dyDescent="0.2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 x14ac:dyDescent="0.2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 x14ac:dyDescent="0.2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 x14ac:dyDescent="0.2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 x14ac:dyDescent="0.2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 x14ac:dyDescent="0.2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 x14ac:dyDescent="0.2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 x14ac:dyDescent="0.2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 x14ac:dyDescent="0.2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 x14ac:dyDescent="0.2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 x14ac:dyDescent="0.2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 x14ac:dyDescent="0.2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 x14ac:dyDescent="0.2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 x14ac:dyDescent="0.2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 x14ac:dyDescent="0.2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 x14ac:dyDescent="0.2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 x14ac:dyDescent="0.2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 x14ac:dyDescent="0.2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 x14ac:dyDescent="0.2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 x14ac:dyDescent="0.2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 x14ac:dyDescent="0.2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 x14ac:dyDescent="0.2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 x14ac:dyDescent="0.2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 x14ac:dyDescent="0.2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 x14ac:dyDescent="0.2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 x14ac:dyDescent="0.2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 x14ac:dyDescent="0.2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 x14ac:dyDescent="0.2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 x14ac:dyDescent="0.2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 x14ac:dyDescent="0.2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 x14ac:dyDescent="0.2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 x14ac:dyDescent="0.2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 x14ac:dyDescent="0.2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 x14ac:dyDescent="0.2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 x14ac:dyDescent="0.2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 x14ac:dyDescent="0.2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 x14ac:dyDescent="0.2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 x14ac:dyDescent="0.2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 x14ac:dyDescent="0.2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 x14ac:dyDescent="0.2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 x14ac:dyDescent="0.2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 x14ac:dyDescent="0.2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 x14ac:dyDescent="0.2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 x14ac:dyDescent="0.2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 x14ac:dyDescent="0.2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 x14ac:dyDescent="0.2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 x14ac:dyDescent="0.2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 x14ac:dyDescent="0.2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 x14ac:dyDescent="0.2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 x14ac:dyDescent="0.2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 x14ac:dyDescent="0.2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 x14ac:dyDescent="0.2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 x14ac:dyDescent="0.2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 x14ac:dyDescent="0.2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 x14ac:dyDescent="0.2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 x14ac:dyDescent="0.2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 x14ac:dyDescent="0.2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 x14ac:dyDescent="0.2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 x14ac:dyDescent="0.2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 x14ac:dyDescent="0.2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 x14ac:dyDescent="0.2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 x14ac:dyDescent="0.2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 x14ac:dyDescent="0.2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 x14ac:dyDescent="0.2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 x14ac:dyDescent="0.2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 x14ac:dyDescent="0.2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 x14ac:dyDescent="0.2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 x14ac:dyDescent="0.2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 x14ac:dyDescent="0.2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 x14ac:dyDescent="0.2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 x14ac:dyDescent="0.2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 x14ac:dyDescent="0.2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 x14ac:dyDescent="0.2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 x14ac:dyDescent="0.2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 x14ac:dyDescent="0.2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 x14ac:dyDescent="0.2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 x14ac:dyDescent="0.2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 x14ac:dyDescent="0.2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 x14ac:dyDescent="0.2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 x14ac:dyDescent="0.2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 x14ac:dyDescent="0.2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 x14ac:dyDescent="0.2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 x14ac:dyDescent="0.2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 x14ac:dyDescent="0.2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 x14ac:dyDescent="0.2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 x14ac:dyDescent="0.2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 x14ac:dyDescent="0.2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 x14ac:dyDescent="0.2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 x14ac:dyDescent="0.2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 x14ac:dyDescent="0.2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 x14ac:dyDescent="0.2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 x14ac:dyDescent="0.2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 x14ac:dyDescent="0.2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 x14ac:dyDescent="0.2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 x14ac:dyDescent="0.2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 x14ac:dyDescent="0.2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 x14ac:dyDescent="0.2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 x14ac:dyDescent="0.2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 x14ac:dyDescent="0.2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 x14ac:dyDescent="0.2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 x14ac:dyDescent="0.2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 x14ac:dyDescent="0.2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 x14ac:dyDescent="0.2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 x14ac:dyDescent="0.2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 x14ac:dyDescent="0.2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 x14ac:dyDescent="0.2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 x14ac:dyDescent="0.2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 x14ac:dyDescent="0.2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 x14ac:dyDescent="0.2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 x14ac:dyDescent="0.2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 x14ac:dyDescent="0.2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 x14ac:dyDescent="0.2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 x14ac:dyDescent="0.2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 x14ac:dyDescent="0.2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 x14ac:dyDescent="0.2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 x14ac:dyDescent="0.2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 x14ac:dyDescent="0.2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 x14ac:dyDescent="0.2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 x14ac:dyDescent="0.2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 x14ac:dyDescent="0.2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 x14ac:dyDescent="0.2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 x14ac:dyDescent="0.2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 x14ac:dyDescent="0.2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 x14ac:dyDescent="0.2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 x14ac:dyDescent="0.2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 x14ac:dyDescent="0.2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 x14ac:dyDescent="0.2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 x14ac:dyDescent="0.2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 x14ac:dyDescent="0.2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 x14ac:dyDescent="0.2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 x14ac:dyDescent="0.2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 x14ac:dyDescent="0.2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 x14ac:dyDescent="0.2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 x14ac:dyDescent="0.2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 x14ac:dyDescent="0.2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 x14ac:dyDescent="0.2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 x14ac:dyDescent="0.2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 x14ac:dyDescent="0.2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 x14ac:dyDescent="0.2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 x14ac:dyDescent="0.2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 x14ac:dyDescent="0.2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 x14ac:dyDescent="0.2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 x14ac:dyDescent="0.2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 x14ac:dyDescent="0.2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 x14ac:dyDescent="0.2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 x14ac:dyDescent="0.2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 x14ac:dyDescent="0.2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 x14ac:dyDescent="0.2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 x14ac:dyDescent="0.2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 x14ac:dyDescent="0.2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 x14ac:dyDescent="0.2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 x14ac:dyDescent="0.2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 x14ac:dyDescent="0.2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 x14ac:dyDescent="0.2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 x14ac:dyDescent="0.2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 x14ac:dyDescent="0.2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 x14ac:dyDescent="0.2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 x14ac:dyDescent="0.2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 x14ac:dyDescent="0.2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 x14ac:dyDescent="0.2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 x14ac:dyDescent="0.2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 x14ac:dyDescent="0.2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 x14ac:dyDescent="0.2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 x14ac:dyDescent="0.2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 x14ac:dyDescent="0.2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 x14ac:dyDescent="0.2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 x14ac:dyDescent="0.2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 x14ac:dyDescent="0.2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 x14ac:dyDescent="0.2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 x14ac:dyDescent="0.2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 x14ac:dyDescent="0.2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 x14ac:dyDescent="0.2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 x14ac:dyDescent="0.2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 x14ac:dyDescent="0.2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 x14ac:dyDescent="0.2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 x14ac:dyDescent="0.2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 x14ac:dyDescent="0.2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 x14ac:dyDescent="0.2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 x14ac:dyDescent="0.2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 x14ac:dyDescent="0.2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 x14ac:dyDescent="0.2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 x14ac:dyDescent="0.2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 x14ac:dyDescent="0.2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 x14ac:dyDescent="0.2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 x14ac:dyDescent="0.2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 x14ac:dyDescent="0.2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 x14ac:dyDescent="0.2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 x14ac:dyDescent="0.2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 x14ac:dyDescent="0.2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 x14ac:dyDescent="0.2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 x14ac:dyDescent="0.2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 x14ac:dyDescent="0.2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 x14ac:dyDescent="0.2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 x14ac:dyDescent="0.2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 x14ac:dyDescent="0.2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 x14ac:dyDescent="0.2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 x14ac:dyDescent="0.2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 x14ac:dyDescent="0.2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 x14ac:dyDescent="0.2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 x14ac:dyDescent="0.2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 x14ac:dyDescent="0.2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 x14ac:dyDescent="0.2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 x14ac:dyDescent="0.2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 x14ac:dyDescent="0.2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 x14ac:dyDescent="0.2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 x14ac:dyDescent="0.2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 x14ac:dyDescent="0.2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 x14ac:dyDescent="0.2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 x14ac:dyDescent="0.2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 x14ac:dyDescent="0.2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 x14ac:dyDescent="0.2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 x14ac:dyDescent="0.2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 x14ac:dyDescent="0.2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 x14ac:dyDescent="0.2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 x14ac:dyDescent="0.2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 x14ac:dyDescent="0.2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 x14ac:dyDescent="0.2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 x14ac:dyDescent="0.2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 x14ac:dyDescent="0.2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 x14ac:dyDescent="0.2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 x14ac:dyDescent="0.2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 x14ac:dyDescent="0.2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 x14ac:dyDescent="0.2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 x14ac:dyDescent="0.2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 x14ac:dyDescent="0.2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 x14ac:dyDescent="0.2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 x14ac:dyDescent="0.2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 x14ac:dyDescent="0.2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 x14ac:dyDescent="0.2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 x14ac:dyDescent="0.2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 x14ac:dyDescent="0.2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 x14ac:dyDescent="0.2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 x14ac:dyDescent="0.2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 x14ac:dyDescent="0.2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 x14ac:dyDescent="0.2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 x14ac:dyDescent="0.2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 x14ac:dyDescent="0.2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 x14ac:dyDescent="0.2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 x14ac:dyDescent="0.2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 x14ac:dyDescent="0.2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 x14ac:dyDescent="0.2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 x14ac:dyDescent="0.2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 x14ac:dyDescent="0.2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 x14ac:dyDescent="0.2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 x14ac:dyDescent="0.2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 x14ac:dyDescent="0.2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 x14ac:dyDescent="0.2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 x14ac:dyDescent="0.2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 x14ac:dyDescent="0.2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 x14ac:dyDescent="0.2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 x14ac:dyDescent="0.2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 x14ac:dyDescent="0.2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 x14ac:dyDescent="0.2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 x14ac:dyDescent="0.2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 x14ac:dyDescent="0.2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 x14ac:dyDescent="0.2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 x14ac:dyDescent="0.2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 x14ac:dyDescent="0.2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 x14ac:dyDescent="0.2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 x14ac:dyDescent="0.2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 x14ac:dyDescent="0.2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 x14ac:dyDescent="0.2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 x14ac:dyDescent="0.2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 x14ac:dyDescent="0.2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 x14ac:dyDescent="0.2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 x14ac:dyDescent="0.2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 x14ac:dyDescent="0.2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 x14ac:dyDescent="0.2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 x14ac:dyDescent="0.2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 x14ac:dyDescent="0.2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 x14ac:dyDescent="0.2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 x14ac:dyDescent="0.2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 x14ac:dyDescent="0.2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 x14ac:dyDescent="0.2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 x14ac:dyDescent="0.2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 x14ac:dyDescent="0.2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 x14ac:dyDescent="0.2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 x14ac:dyDescent="0.2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 x14ac:dyDescent="0.2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 x14ac:dyDescent="0.2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 x14ac:dyDescent="0.2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 x14ac:dyDescent="0.2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 x14ac:dyDescent="0.2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 x14ac:dyDescent="0.2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 x14ac:dyDescent="0.2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 x14ac:dyDescent="0.2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 x14ac:dyDescent="0.2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 x14ac:dyDescent="0.2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 x14ac:dyDescent="0.2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 x14ac:dyDescent="0.2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 x14ac:dyDescent="0.2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 x14ac:dyDescent="0.2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 x14ac:dyDescent="0.2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 x14ac:dyDescent="0.2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 x14ac:dyDescent="0.2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 x14ac:dyDescent="0.2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 x14ac:dyDescent="0.2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 x14ac:dyDescent="0.2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 x14ac:dyDescent="0.2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 x14ac:dyDescent="0.2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 x14ac:dyDescent="0.2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 x14ac:dyDescent="0.2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 x14ac:dyDescent="0.2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 x14ac:dyDescent="0.2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 x14ac:dyDescent="0.2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 x14ac:dyDescent="0.2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 x14ac:dyDescent="0.2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 x14ac:dyDescent="0.2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 x14ac:dyDescent="0.2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 x14ac:dyDescent="0.2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 x14ac:dyDescent="0.2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 x14ac:dyDescent="0.2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 x14ac:dyDescent="0.2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 x14ac:dyDescent="0.2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 x14ac:dyDescent="0.2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 x14ac:dyDescent="0.2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 x14ac:dyDescent="0.2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 x14ac:dyDescent="0.2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 x14ac:dyDescent="0.2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 x14ac:dyDescent="0.2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 x14ac:dyDescent="0.2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 x14ac:dyDescent="0.2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 x14ac:dyDescent="0.2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 x14ac:dyDescent="0.2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 x14ac:dyDescent="0.2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 x14ac:dyDescent="0.2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 x14ac:dyDescent="0.2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 x14ac:dyDescent="0.2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 x14ac:dyDescent="0.2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 x14ac:dyDescent="0.2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 x14ac:dyDescent="0.2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 x14ac:dyDescent="0.2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 x14ac:dyDescent="0.2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 x14ac:dyDescent="0.2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 x14ac:dyDescent="0.2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 x14ac:dyDescent="0.2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 x14ac:dyDescent="0.2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 x14ac:dyDescent="0.2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 x14ac:dyDescent="0.2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 x14ac:dyDescent="0.2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 x14ac:dyDescent="0.2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 x14ac:dyDescent="0.2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 x14ac:dyDescent="0.2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 x14ac:dyDescent="0.2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 x14ac:dyDescent="0.2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 x14ac:dyDescent="0.2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 x14ac:dyDescent="0.2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 x14ac:dyDescent="0.2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 x14ac:dyDescent="0.2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 x14ac:dyDescent="0.2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 x14ac:dyDescent="0.2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 x14ac:dyDescent="0.2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 x14ac:dyDescent="0.2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 x14ac:dyDescent="0.2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 x14ac:dyDescent="0.2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 x14ac:dyDescent="0.2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 x14ac:dyDescent="0.2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 x14ac:dyDescent="0.2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 x14ac:dyDescent="0.2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 x14ac:dyDescent="0.2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 x14ac:dyDescent="0.2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 x14ac:dyDescent="0.2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 x14ac:dyDescent="0.2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 x14ac:dyDescent="0.2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 x14ac:dyDescent="0.2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 x14ac:dyDescent="0.2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 x14ac:dyDescent="0.2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 x14ac:dyDescent="0.2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 x14ac:dyDescent="0.2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 x14ac:dyDescent="0.2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 x14ac:dyDescent="0.2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 x14ac:dyDescent="0.2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 x14ac:dyDescent="0.2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 x14ac:dyDescent="0.2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 x14ac:dyDescent="0.2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 x14ac:dyDescent="0.2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 x14ac:dyDescent="0.2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 x14ac:dyDescent="0.2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 x14ac:dyDescent="0.2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 x14ac:dyDescent="0.2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 x14ac:dyDescent="0.2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 x14ac:dyDescent="0.2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 x14ac:dyDescent="0.2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 x14ac:dyDescent="0.2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 x14ac:dyDescent="0.2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 x14ac:dyDescent="0.2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 x14ac:dyDescent="0.2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 x14ac:dyDescent="0.2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 x14ac:dyDescent="0.2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 x14ac:dyDescent="0.2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 x14ac:dyDescent="0.2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 x14ac:dyDescent="0.2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 x14ac:dyDescent="0.2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 x14ac:dyDescent="0.2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 x14ac:dyDescent="0.2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 x14ac:dyDescent="0.2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 x14ac:dyDescent="0.2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 x14ac:dyDescent="0.2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 x14ac:dyDescent="0.2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 x14ac:dyDescent="0.2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 x14ac:dyDescent="0.2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 x14ac:dyDescent="0.2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 x14ac:dyDescent="0.2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 x14ac:dyDescent="0.2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 x14ac:dyDescent="0.2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 x14ac:dyDescent="0.2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 x14ac:dyDescent="0.2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 x14ac:dyDescent="0.2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 x14ac:dyDescent="0.2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 x14ac:dyDescent="0.2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 x14ac:dyDescent="0.2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 x14ac:dyDescent="0.2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 x14ac:dyDescent="0.2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 x14ac:dyDescent="0.2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 x14ac:dyDescent="0.2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 x14ac:dyDescent="0.2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 x14ac:dyDescent="0.2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 x14ac:dyDescent="0.2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 x14ac:dyDescent="0.2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 x14ac:dyDescent="0.2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 x14ac:dyDescent="0.2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 x14ac:dyDescent="0.2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 x14ac:dyDescent="0.2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 x14ac:dyDescent="0.2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 x14ac:dyDescent="0.2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 x14ac:dyDescent="0.2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 x14ac:dyDescent="0.2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 x14ac:dyDescent="0.2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 x14ac:dyDescent="0.2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 x14ac:dyDescent="0.2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 x14ac:dyDescent="0.2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 x14ac:dyDescent="0.2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 x14ac:dyDescent="0.2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 x14ac:dyDescent="0.2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 x14ac:dyDescent="0.2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 x14ac:dyDescent="0.2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 x14ac:dyDescent="0.2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 x14ac:dyDescent="0.2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 x14ac:dyDescent="0.2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 x14ac:dyDescent="0.2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 x14ac:dyDescent="0.2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 x14ac:dyDescent="0.2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 x14ac:dyDescent="0.2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 x14ac:dyDescent="0.2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 x14ac:dyDescent="0.2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 x14ac:dyDescent="0.2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 x14ac:dyDescent="0.2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 x14ac:dyDescent="0.2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 x14ac:dyDescent="0.2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 x14ac:dyDescent="0.2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 x14ac:dyDescent="0.2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 x14ac:dyDescent="0.2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 x14ac:dyDescent="0.2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 x14ac:dyDescent="0.2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 x14ac:dyDescent="0.2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 x14ac:dyDescent="0.2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 x14ac:dyDescent="0.2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 x14ac:dyDescent="0.2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 x14ac:dyDescent="0.2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 x14ac:dyDescent="0.2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 x14ac:dyDescent="0.2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 x14ac:dyDescent="0.2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 x14ac:dyDescent="0.2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 x14ac:dyDescent="0.2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 x14ac:dyDescent="0.2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 x14ac:dyDescent="0.2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 x14ac:dyDescent="0.2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 x14ac:dyDescent="0.2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 x14ac:dyDescent="0.2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 x14ac:dyDescent="0.2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 x14ac:dyDescent="0.2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 x14ac:dyDescent="0.2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 x14ac:dyDescent="0.2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 x14ac:dyDescent="0.2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 x14ac:dyDescent="0.2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 x14ac:dyDescent="0.2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 x14ac:dyDescent="0.2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 x14ac:dyDescent="0.2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 x14ac:dyDescent="0.2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 x14ac:dyDescent="0.2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 x14ac:dyDescent="0.2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 x14ac:dyDescent="0.2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 x14ac:dyDescent="0.2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 x14ac:dyDescent="0.2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 x14ac:dyDescent="0.2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 x14ac:dyDescent="0.2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 x14ac:dyDescent="0.2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 x14ac:dyDescent="0.2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 x14ac:dyDescent="0.2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 x14ac:dyDescent="0.2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 x14ac:dyDescent="0.2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 x14ac:dyDescent="0.2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 x14ac:dyDescent="0.2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 x14ac:dyDescent="0.2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 x14ac:dyDescent="0.2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 x14ac:dyDescent="0.2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 x14ac:dyDescent="0.2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 x14ac:dyDescent="0.2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 x14ac:dyDescent="0.2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 x14ac:dyDescent="0.2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 x14ac:dyDescent="0.2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 x14ac:dyDescent="0.2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 x14ac:dyDescent="0.2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 x14ac:dyDescent="0.2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 x14ac:dyDescent="0.2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 x14ac:dyDescent="0.2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 x14ac:dyDescent="0.2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 x14ac:dyDescent="0.2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 x14ac:dyDescent="0.2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 x14ac:dyDescent="0.2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 x14ac:dyDescent="0.2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 x14ac:dyDescent="0.2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 x14ac:dyDescent="0.2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 x14ac:dyDescent="0.2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 x14ac:dyDescent="0.2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 x14ac:dyDescent="0.2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 x14ac:dyDescent="0.2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 x14ac:dyDescent="0.2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 x14ac:dyDescent="0.2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 x14ac:dyDescent="0.2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 x14ac:dyDescent="0.2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 x14ac:dyDescent="0.2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 x14ac:dyDescent="0.2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 x14ac:dyDescent="0.2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 x14ac:dyDescent="0.2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 x14ac:dyDescent="0.2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 x14ac:dyDescent="0.2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 x14ac:dyDescent="0.2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 x14ac:dyDescent="0.2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 x14ac:dyDescent="0.2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 x14ac:dyDescent="0.2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 x14ac:dyDescent="0.2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 x14ac:dyDescent="0.2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 x14ac:dyDescent="0.2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 x14ac:dyDescent="0.2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 x14ac:dyDescent="0.2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 x14ac:dyDescent="0.2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 x14ac:dyDescent="0.2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 x14ac:dyDescent="0.2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 x14ac:dyDescent="0.2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 x14ac:dyDescent="0.2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 x14ac:dyDescent="0.2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 x14ac:dyDescent="0.2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 x14ac:dyDescent="0.2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 x14ac:dyDescent="0.2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 x14ac:dyDescent="0.2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 x14ac:dyDescent="0.2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 x14ac:dyDescent="0.2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 x14ac:dyDescent="0.2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 x14ac:dyDescent="0.2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 x14ac:dyDescent="0.2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 x14ac:dyDescent="0.2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 x14ac:dyDescent="0.2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 x14ac:dyDescent="0.2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 x14ac:dyDescent="0.2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 x14ac:dyDescent="0.2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 x14ac:dyDescent="0.2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 x14ac:dyDescent="0.2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 x14ac:dyDescent="0.2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 x14ac:dyDescent="0.2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 x14ac:dyDescent="0.2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 x14ac:dyDescent="0.2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 x14ac:dyDescent="0.2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 x14ac:dyDescent="0.2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 x14ac:dyDescent="0.2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 x14ac:dyDescent="0.2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 x14ac:dyDescent="0.2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 x14ac:dyDescent="0.2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 x14ac:dyDescent="0.2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 x14ac:dyDescent="0.2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 x14ac:dyDescent="0.2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 x14ac:dyDescent="0.2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 x14ac:dyDescent="0.2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 x14ac:dyDescent="0.2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 x14ac:dyDescent="0.2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 x14ac:dyDescent="0.2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 x14ac:dyDescent="0.2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 x14ac:dyDescent="0.2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 x14ac:dyDescent="0.2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 x14ac:dyDescent="0.2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 x14ac:dyDescent="0.2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 x14ac:dyDescent="0.2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 x14ac:dyDescent="0.2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 x14ac:dyDescent="0.2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 x14ac:dyDescent="0.2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 x14ac:dyDescent="0.2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 x14ac:dyDescent="0.2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 x14ac:dyDescent="0.2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 x14ac:dyDescent="0.2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 x14ac:dyDescent="0.2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 x14ac:dyDescent="0.2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 x14ac:dyDescent="0.2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 x14ac:dyDescent="0.2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 x14ac:dyDescent="0.2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 x14ac:dyDescent="0.2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 x14ac:dyDescent="0.2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 x14ac:dyDescent="0.2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 x14ac:dyDescent="0.2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 x14ac:dyDescent="0.2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 x14ac:dyDescent="0.2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 x14ac:dyDescent="0.2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 x14ac:dyDescent="0.2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 x14ac:dyDescent="0.2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 x14ac:dyDescent="0.2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 x14ac:dyDescent="0.2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 x14ac:dyDescent="0.2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 x14ac:dyDescent="0.2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 x14ac:dyDescent="0.2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 x14ac:dyDescent="0.2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 x14ac:dyDescent="0.2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 x14ac:dyDescent="0.2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 x14ac:dyDescent="0.2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 x14ac:dyDescent="0.2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 x14ac:dyDescent="0.2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 x14ac:dyDescent="0.2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 x14ac:dyDescent="0.2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 x14ac:dyDescent="0.2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 x14ac:dyDescent="0.2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 x14ac:dyDescent="0.2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 x14ac:dyDescent="0.2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 x14ac:dyDescent="0.2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 x14ac:dyDescent="0.2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 x14ac:dyDescent="0.2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 x14ac:dyDescent="0.2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 x14ac:dyDescent="0.2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 x14ac:dyDescent="0.2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 x14ac:dyDescent="0.2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 x14ac:dyDescent="0.2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 x14ac:dyDescent="0.2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 x14ac:dyDescent="0.2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 x14ac:dyDescent="0.2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 x14ac:dyDescent="0.2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 x14ac:dyDescent="0.2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 x14ac:dyDescent="0.2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 x14ac:dyDescent="0.2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 x14ac:dyDescent="0.2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 x14ac:dyDescent="0.2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 x14ac:dyDescent="0.2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 x14ac:dyDescent="0.2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 x14ac:dyDescent="0.2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 x14ac:dyDescent="0.2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 x14ac:dyDescent="0.2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 x14ac:dyDescent="0.2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 x14ac:dyDescent="0.2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 x14ac:dyDescent="0.2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 x14ac:dyDescent="0.2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 x14ac:dyDescent="0.2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 x14ac:dyDescent="0.2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 x14ac:dyDescent="0.2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 x14ac:dyDescent="0.2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 x14ac:dyDescent="0.2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 x14ac:dyDescent="0.2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 x14ac:dyDescent="0.2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 x14ac:dyDescent="0.2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 x14ac:dyDescent="0.2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 x14ac:dyDescent="0.2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 x14ac:dyDescent="0.2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 x14ac:dyDescent="0.2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 x14ac:dyDescent="0.2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 x14ac:dyDescent="0.2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 x14ac:dyDescent="0.2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 x14ac:dyDescent="0.2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 x14ac:dyDescent="0.2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 x14ac:dyDescent="0.2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 x14ac:dyDescent="0.2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 x14ac:dyDescent="0.2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 x14ac:dyDescent="0.2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 x14ac:dyDescent="0.2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 x14ac:dyDescent="0.2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 x14ac:dyDescent="0.2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 x14ac:dyDescent="0.2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 x14ac:dyDescent="0.2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 x14ac:dyDescent="0.2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 x14ac:dyDescent="0.2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 x14ac:dyDescent="0.2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 x14ac:dyDescent="0.2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 x14ac:dyDescent="0.2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 x14ac:dyDescent="0.2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 x14ac:dyDescent="0.2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 x14ac:dyDescent="0.2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 x14ac:dyDescent="0.2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 x14ac:dyDescent="0.2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 x14ac:dyDescent="0.2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 x14ac:dyDescent="0.2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 x14ac:dyDescent="0.2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 x14ac:dyDescent="0.2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 x14ac:dyDescent="0.2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 x14ac:dyDescent="0.2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 x14ac:dyDescent="0.2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 x14ac:dyDescent="0.2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 x14ac:dyDescent="0.2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 x14ac:dyDescent="0.2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 x14ac:dyDescent="0.2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 x14ac:dyDescent="0.2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 x14ac:dyDescent="0.2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 x14ac:dyDescent="0.2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 x14ac:dyDescent="0.2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 x14ac:dyDescent="0.2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 x14ac:dyDescent="0.2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 x14ac:dyDescent="0.2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 x14ac:dyDescent="0.2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 x14ac:dyDescent="0.2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 x14ac:dyDescent="0.2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 x14ac:dyDescent="0.2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 x14ac:dyDescent="0.2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 x14ac:dyDescent="0.2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 x14ac:dyDescent="0.2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 x14ac:dyDescent="0.2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 x14ac:dyDescent="0.2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 x14ac:dyDescent="0.2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 x14ac:dyDescent="0.2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 x14ac:dyDescent="0.2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 x14ac:dyDescent="0.2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 x14ac:dyDescent="0.2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 x14ac:dyDescent="0.2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 x14ac:dyDescent="0.2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 x14ac:dyDescent="0.2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 x14ac:dyDescent="0.2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 x14ac:dyDescent="0.2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 x14ac:dyDescent="0.2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 x14ac:dyDescent="0.2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 x14ac:dyDescent="0.2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 x14ac:dyDescent="0.2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 x14ac:dyDescent="0.2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 x14ac:dyDescent="0.2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 x14ac:dyDescent="0.2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 x14ac:dyDescent="0.2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 x14ac:dyDescent="0.2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 x14ac:dyDescent="0.2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 x14ac:dyDescent="0.2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 x14ac:dyDescent="0.2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 x14ac:dyDescent="0.2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 x14ac:dyDescent="0.2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 x14ac:dyDescent="0.2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 x14ac:dyDescent="0.2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 x14ac:dyDescent="0.2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 x14ac:dyDescent="0.2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 x14ac:dyDescent="0.2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 x14ac:dyDescent="0.2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 x14ac:dyDescent="0.2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 x14ac:dyDescent="0.2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 x14ac:dyDescent="0.2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 x14ac:dyDescent="0.2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 x14ac:dyDescent="0.2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 x14ac:dyDescent="0.2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 x14ac:dyDescent="0.2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 x14ac:dyDescent="0.2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 x14ac:dyDescent="0.2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 x14ac:dyDescent="0.2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 x14ac:dyDescent="0.2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 x14ac:dyDescent="0.2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 x14ac:dyDescent="0.2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 x14ac:dyDescent="0.2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 x14ac:dyDescent="0.2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 x14ac:dyDescent="0.2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 x14ac:dyDescent="0.2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 x14ac:dyDescent="0.2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 x14ac:dyDescent="0.2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 x14ac:dyDescent="0.2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 x14ac:dyDescent="0.2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 x14ac:dyDescent="0.2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 x14ac:dyDescent="0.2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 x14ac:dyDescent="0.2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 x14ac:dyDescent="0.2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 x14ac:dyDescent="0.2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 x14ac:dyDescent="0.2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 x14ac:dyDescent="0.2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 x14ac:dyDescent="0.2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 x14ac:dyDescent="0.2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 x14ac:dyDescent="0.2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 x14ac:dyDescent="0.2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 x14ac:dyDescent="0.2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 x14ac:dyDescent="0.2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 x14ac:dyDescent="0.2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 x14ac:dyDescent="0.2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 x14ac:dyDescent="0.2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 x14ac:dyDescent="0.2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 x14ac:dyDescent="0.2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 x14ac:dyDescent="0.2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 x14ac:dyDescent="0.2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 x14ac:dyDescent="0.2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 x14ac:dyDescent="0.2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 x14ac:dyDescent="0.2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 x14ac:dyDescent="0.2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 x14ac:dyDescent="0.2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 x14ac:dyDescent="0.2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 x14ac:dyDescent="0.2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 x14ac:dyDescent="0.2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 x14ac:dyDescent="0.2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 x14ac:dyDescent="0.2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 x14ac:dyDescent="0.2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 x14ac:dyDescent="0.2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 x14ac:dyDescent="0.2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 x14ac:dyDescent="0.2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 x14ac:dyDescent="0.2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 x14ac:dyDescent="0.2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 x14ac:dyDescent="0.2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 x14ac:dyDescent="0.2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 x14ac:dyDescent="0.2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 x14ac:dyDescent="0.2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 x14ac:dyDescent="0.2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 x14ac:dyDescent="0.2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 x14ac:dyDescent="0.2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 x14ac:dyDescent="0.2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 x14ac:dyDescent="0.2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 x14ac:dyDescent="0.2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 x14ac:dyDescent="0.2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 x14ac:dyDescent="0.2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 x14ac:dyDescent="0.2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 x14ac:dyDescent="0.2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 x14ac:dyDescent="0.2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 x14ac:dyDescent="0.2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 x14ac:dyDescent="0.2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 x14ac:dyDescent="0.2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 x14ac:dyDescent="0.2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 x14ac:dyDescent="0.2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 x14ac:dyDescent="0.2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 x14ac:dyDescent="0.2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 x14ac:dyDescent="0.2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 x14ac:dyDescent="0.2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 x14ac:dyDescent="0.2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 x14ac:dyDescent="0.2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 x14ac:dyDescent="0.2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 x14ac:dyDescent="0.2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 x14ac:dyDescent="0.2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 x14ac:dyDescent="0.2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 x14ac:dyDescent="0.2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 x14ac:dyDescent="0.2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 x14ac:dyDescent="0.2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 x14ac:dyDescent="0.2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 x14ac:dyDescent="0.2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 x14ac:dyDescent="0.2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 x14ac:dyDescent="0.2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 x14ac:dyDescent="0.2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 x14ac:dyDescent="0.2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 x14ac:dyDescent="0.2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 x14ac:dyDescent="0.2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 x14ac:dyDescent="0.2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 x14ac:dyDescent="0.2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 x14ac:dyDescent="0.2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 x14ac:dyDescent="0.2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 x14ac:dyDescent="0.2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 x14ac:dyDescent="0.2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 x14ac:dyDescent="0.2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 x14ac:dyDescent="0.2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 x14ac:dyDescent="0.2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 x14ac:dyDescent="0.2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 x14ac:dyDescent="0.2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 x14ac:dyDescent="0.2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 x14ac:dyDescent="0.2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 x14ac:dyDescent="0.2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 x14ac:dyDescent="0.2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 x14ac:dyDescent="0.2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 x14ac:dyDescent="0.2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 x14ac:dyDescent="0.2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 x14ac:dyDescent="0.2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 x14ac:dyDescent="0.2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 x14ac:dyDescent="0.2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 x14ac:dyDescent="0.2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 x14ac:dyDescent="0.2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 x14ac:dyDescent="0.2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 x14ac:dyDescent="0.2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 x14ac:dyDescent="0.2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 x14ac:dyDescent="0.2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 x14ac:dyDescent="0.2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 x14ac:dyDescent="0.2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 x14ac:dyDescent="0.2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 x14ac:dyDescent="0.2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 x14ac:dyDescent="0.2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 x14ac:dyDescent="0.2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 x14ac:dyDescent="0.2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 x14ac:dyDescent="0.2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 x14ac:dyDescent="0.2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 x14ac:dyDescent="0.2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 x14ac:dyDescent="0.2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 x14ac:dyDescent="0.2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 x14ac:dyDescent="0.2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 x14ac:dyDescent="0.2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 x14ac:dyDescent="0.2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 x14ac:dyDescent="0.2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 x14ac:dyDescent="0.2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 x14ac:dyDescent="0.2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 x14ac:dyDescent="0.2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 x14ac:dyDescent="0.2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 x14ac:dyDescent="0.2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 x14ac:dyDescent="0.2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 x14ac:dyDescent="0.2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 x14ac:dyDescent="0.2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 x14ac:dyDescent="0.2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 x14ac:dyDescent="0.2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 x14ac:dyDescent="0.2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 x14ac:dyDescent="0.2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 x14ac:dyDescent="0.2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 x14ac:dyDescent="0.2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 x14ac:dyDescent="0.2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 x14ac:dyDescent="0.2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 x14ac:dyDescent="0.2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 x14ac:dyDescent="0.2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 x14ac:dyDescent="0.2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 x14ac:dyDescent="0.2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 x14ac:dyDescent="0.2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 x14ac:dyDescent="0.2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 x14ac:dyDescent="0.2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 x14ac:dyDescent="0.2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 x14ac:dyDescent="0.2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 x14ac:dyDescent="0.2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 x14ac:dyDescent="0.2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 x14ac:dyDescent="0.2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 x14ac:dyDescent="0.2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 x14ac:dyDescent="0.2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 x14ac:dyDescent="0.2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 x14ac:dyDescent="0.2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 x14ac:dyDescent="0.2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 x14ac:dyDescent="0.2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 x14ac:dyDescent="0.2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 x14ac:dyDescent="0.2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 x14ac:dyDescent="0.2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 x14ac:dyDescent="0.2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 x14ac:dyDescent="0.2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 x14ac:dyDescent="0.2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 x14ac:dyDescent="0.2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 x14ac:dyDescent="0.2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 x14ac:dyDescent="0.2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 x14ac:dyDescent="0.2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 x14ac:dyDescent="0.2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 x14ac:dyDescent="0.2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 x14ac:dyDescent="0.2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 x14ac:dyDescent="0.2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 x14ac:dyDescent="0.2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 x14ac:dyDescent="0.2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 x14ac:dyDescent="0.2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 x14ac:dyDescent="0.2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 x14ac:dyDescent="0.2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 x14ac:dyDescent="0.2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 x14ac:dyDescent="0.2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 x14ac:dyDescent="0.2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 x14ac:dyDescent="0.2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 x14ac:dyDescent="0.2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 x14ac:dyDescent="0.2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 x14ac:dyDescent="0.2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 x14ac:dyDescent="0.2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 x14ac:dyDescent="0.2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 x14ac:dyDescent="0.2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 x14ac:dyDescent="0.2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 x14ac:dyDescent="0.2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 x14ac:dyDescent="0.2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 x14ac:dyDescent="0.2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 x14ac:dyDescent="0.2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 x14ac:dyDescent="0.2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 x14ac:dyDescent="0.2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 x14ac:dyDescent="0.2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 x14ac:dyDescent="0.2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 x14ac:dyDescent="0.2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 x14ac:dyDescent="0.2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 x14ac:dyDescent="0.2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 x14ac:dyDescent="0.2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 x14ac:dyDescent="0.2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 x14ac:dyDescent="0.2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 x14ac:dyDescent="0.2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 x14ac:dyDescent="0.2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 x14ac:dyDescent="0.2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 x14ac:dyDescent="0.2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 x14ac:dyDescent="0.2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 x14ac:dyDescent="0.2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 x14ac:dyDescent="0.2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 x14ac:dyDescent="0.2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 x14ac:dyDescent="0.2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 x14ac:dyDescent="0.2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 x14ac:dyDescent="0.2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 x14ac:dyDescent="0.2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 x14ac:dyDescent="0.2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 x14ac:dyDescent="0.2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 x14ac:dyDescent="0.2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 x14ac:dyDescent="0.2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 x14ac:dyDescent="0.2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 x14ac:dyDescent="0.2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 x14ac:dyDescent="0.2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 x14ac:dyDescent="0.2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 x14ac:dyDescent="0.2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 x14ac:dyDescent="0.2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 x14ac:dyDescent="0.2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 x14ac:dyDescent="0.2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 x14ac:dyDescent="0.2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 x14ac:dyDescent="0.2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 x14ac:dyDescent="0.2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 x14ac:dyDescent="0.2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 x14ac:dyDescent="0.2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 x14ac:dyDescent="0.2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 x14ac:dyDescent="0.2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 x14ac:dyDescent="0.2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 x14ac:dyDescent="0.2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 x14ac:dyDescent="0.2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 x14ac:dyDescent="0.2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 x14ac:dyDescent="0.2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 x14ac:dyDescent="0.2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 x14ac:dyDescent="0.2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 x14ac:dyDescent="0.2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 x14ac:dyDescent="0.2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 x14ac:dyDescent="0.2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 x14ac:dyDescent="0.2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 x14ac:dyDescent="0.2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 x14ac:dyDescent="0.2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 x14ac:dyDescent="0.2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 x14ac:dyDescent="0.2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 x14ac:dyDescent="0.2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 x14ac:dyDescent="0.2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 x14ac:dyDescent="0.2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 x14ac:dyDescent="0.2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 x14ac:dyDescent="0.2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 x14ac:dyDescent="0.2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 x14ac:dyDescent="0.2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 x14ac:dyDescent="0.2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 x14ac:dyDescent="0.2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 x14ac:dyDescent="0.2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 x14ac:dyDescent="0.2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 x14ac:dyDescent="0.2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 x14ac:dyDescent="0.2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 x14ac:dyDescent="0.2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 x14ac:dyDescent="0.2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 x14ac:dyDescent="0.2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 x14ac:dyDescent="0.2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 x14ac:dyDescent="0.2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 x14ac:dyDescent="0.2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 x14ac:dyDescent="0.2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 x14ac:dyDescent="0.2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 x14ac:dyDescent="0.2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 x14ac:dyDescent="0.2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 x14ac:dyDescent="0.2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 x14ac:dyDescent="0.2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 x14ac:dyDescent="0.2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 x14ac:dyDescent="0.2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 x14ac:dyDescent="0.2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 x14ac:dyDescent="0.2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 x14ac:dyDescent="0.2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 x14ac:dyDescent="0.2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 x14ac:dyDescent="0.2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 x14ac:dyDescent="0.2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 x14ac:dyDescent="0.2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 x14ac:dyDescent="0.2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 x14ac:dyDescent="0.2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 x14ac:dyDescent="0.2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 x14ac:dyDescent="0.2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 x14ac:dyDescent="0.2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 x14ac:dyDescent="0.2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 x14ac:dyDescent="0.2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 x14ac:dyDescent="0.2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 x14ac:dyDescent="0.2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 x14ac:dyDescent="0.2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 x14ac:dyDescent="0.2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 x14ac:dyDescent="0.2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 x14ac:dyDescent="0.2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 x14ac:dyDescent="0.2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 x14ac:dyDescent="0.2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 x14ac:dyDescent="0.2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 x14ac:dyDescent="0.2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 x14ac:dyDescent="0.2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 x14ac:dyDescent="0.2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 x14ac:dyDescent="0.2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 x14ac:dyDescent="0.2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 x14ac:dyDescent="0.2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 x14ac:dyDescent="0.2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 x14ac:dyDescent="0.2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 x14ac:dyDescent="0.2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 x14ac:dyDescent="0.2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 x14ac:dyDescent="0.2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 x14ac:dyDescent="0.2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 x14ac:dyDescent="0.2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 x14ac:dyDescent="0.2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 x14ac:dyDescent="0.2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 x14ac:dyDescent="0.2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 x14ac:dyDescent="0.2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 x14ac:dyDescent="0.2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 x14ac:dyDescent="0.2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 x14ac:dyDescent="0.2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 x14ac:dyDescent="0.2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 x14ac:dyDescent="0.2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 x14ac:dyDescent="0.2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 x14ac:dyDescent="0.2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 x14ac:dyDescent="0.2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 x14ac:dyDescent="0.2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 x14ac:dyDescent="0.2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 x14ac:dyDescent="0.2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 x14ac:dyDescent="0.2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 x14ac:dyDescent="0.2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 x14ac:dyDescent="0.2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 x14ac:dyDescent="0.2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 x14ac:dyDescent="0.2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 x14ac:dyDescent="0.2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 x14ac:dyDescent="0.2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 x14ac:dyDescent="0.2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 x14ac:dyDescent="0.2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 x14ac:dyDescent="0.2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 x14ac:dyDescent="0.2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 x14ac:dyDescent="0.2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 x14ac:dyDescent="0.2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 x14ac:dyDescent="0.2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 x14ac:dyDescent="0.2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 x14ac:dyDescent="0.2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 x14ac:dyDescent="0.2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 x14ac:dyDescent="0.2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 x14ac:dyDescent="0.2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 x14ac:dyDescent="0.2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 x14ac:dyDescent="0.2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 x14ac:dyDescent="0.2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 x14ac:dyDescent="0.2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 x14ac:dyDescent="0.2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 x14ac:dyDescent="0.2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 x14ac:dyDescent="0.2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 x14ac:dyDescent="0.2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 x14ac:dyDescent="0.2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 x14ac:dyDescent="0.2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 x14ac:dyDescent="0.2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 x14ac:dyDescent="0.2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 x14ac:dyDescent="0.2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 x14ac:dyDescent="0.2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 x14ac:dyDescent="0.2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 x14ac:dyDescent="0.2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 x14ac:dyDescent="0.2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 x14ac:dyDescent="0.2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 x14ac:dyDescent="0.2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 x14ac:dyDescent="0.2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 x14ac:dyDescent="0.2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 x14ac:dyDescent="0.2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 x14ac:dyDescent="0.2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 x14ac:dyDescent="0.2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 x14ac:dyDescent="0.2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 x14ac:dyDescent="0.2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 x14ac:dyDescent="0.2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 x14ac:dyDescent="0.2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 x14ac:dyDescent="0.2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 x14ac:dyDescent="0.2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 x14ac:dyDescent="0.2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 x14ac:dyDescent="0.2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 x14ac:dyDescent="0.2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 x14ac:dyDescent="0.2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 x14ac:dyDescent="0.2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 x14ac:dyDescent="0.2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 x14ac:dyDescent="0.2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 x14ac:dyDescent="0.2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 x14ac:dyDescent="0.2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 x14ac:dyDescent="0.2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 x14ac:dyDescent="0.2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 x14ac:dyDescent="0.2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 x14ac:dyDescent="0.2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 x14ac:dyDescent="0.2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 x14ac:dyDescent="0.2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 x14ac:dyDescent="0.2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 x14ac:dyDescent="0.2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 x14ac:dyDescent="0.2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 x14ac:dyDescent="0.2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 x14ac:dyDescent="0.2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 x14ac:dyDescent="0.2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 x14ac:dyDescent="0.2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 x14ac:dyDescent="0.2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 x14ac:dyDescent="0.2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 x14ac:dyDescent="0.2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 x14ac:dyDescent="0.2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 x14ac:dyDescent="0.2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 x14ac:dyDescent="0.2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 x14ac:dyDescent="0.2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 x14ac:dyDescent="0.2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 x14ac:dyDescent="0.2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 x14ac:dyDescent="0.2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 x14ac:dyDescent="0.2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 x14ac:dyDescent="0.2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 x14ac:dyDescent="0.2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 x14ac:dyDescent="0.2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 x14ac:dyDescent="0.2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 x14ac:dyDescent="0.2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 x14ac:dyDescent="0.2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 x14ac:dyDescent="0.2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 x14ac:dyDescent="0.2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 x14ac:dyDescent="0.2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 x14ac:dyDescent="0.2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 x14ac:dyDescent="0.2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 x14ac:dyDescent="0.2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 x14ac:dyDescent="0.2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 x14ac:dyDescent="0.2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 x14ac:dyDescent="0.2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 x14ac:dyDescent="0.2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 x14ac:dyDescent="0.2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 x14ac:dyDescent="0.2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 x14ac:dyDescent="0.2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 x14ac:dyDescent="0.2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 x14ac:dyDescent="0.2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 x14ac:dyDescent="0.2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 x14ac:dyDescent="0.2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 x14ac:dyDescent="0.2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 x14ac:dyDescent="0.2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 x14ac:dyDescent="0.2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 x14ac:dyDescent="0.2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 x14ac:dyDescent="0.2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 x14ac:dyDescent="0.2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 x14ac:dyDescent="0.2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 x14ac:dyDescent="0.2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 x14ac:dyDescent="0.2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 x14ac:dyDescent="0.2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 x14ac:dyDescent="0.2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 x14ac:dyDescent="0.2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 x14ac:dyDescent="0.2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 x14ac:dyDescent="0.2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 x14ac:dyDescent="0.2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 x14ac:dyDescent="0.2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 x14ac:dyDescent="0.2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 x14ac:dyDescent="0.2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 x14ac:dyDescent="0.2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 x14ac:dyDescent="0.2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 x14ac:dyDescent="0.2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 x14ac:dyDescent="0.2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 x14ac:dyDescent="0.2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 x14ac:dyDescent="0.2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 x14ac:dyDescent="0.2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 x14ac:dyDescent="0.2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 x14ac:dyDescent="0.2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 x14ac:dyDescent="0.2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 x14ac:dyDescent="0.2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 x14ac:dyDescent="0.2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 x14ac:dyDescent="0.2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 x14ac:dyDescent="0.2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 x14ac:dyDescent="0.2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 x14ac:dyDescent="0.2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 x14ac:dyDescent="0.2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 x14ac:dyDescent="0.2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 x14ac:dyDescent="0.2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 x14ac:dyDescent="0.2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 x14ac:dyDescent="0.2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 x14ac:dyDescent="0.2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 x14ac:dyDescent="0.2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 x14ac:dyDescent="0.2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 x14ac:dyDescent="0.2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 x14ac:dyDescent="0.2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 x14ac:dyDescent="0.2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 x14ac:dyDescent="0.2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 x14ac:dyDescent="0.2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 x14ac:dyDescent="0.2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 x14ac:dyDescent="0.2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 x14ac:dyDescent="0.2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 x14ac:dyDescent="0.2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 x14ac:dyDescent="0.2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 x14ac:dyDescent="0.2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 x14ac:dyDescent="0.2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 x14ac:dyDescent="0.2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 x14ac:dyDescent="0.2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 x14ac:dyDescent="0.2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 x14ac:dyDescent="0.2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 x14ac:dyDescent="0.2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 x14ac:dyDescent="0.2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 x14ac:dyDescent="0.2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 x14ac:dyDescent="0.2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 x14ac:dyDescent="0.2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 x14ac:dyDescent="0.2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 x14ac:dyDescent="0.2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 x14ac:dyDescent="0.2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 x14ac:dyDescent="0.2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 x14ac:dyDescent="0.2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 x14ac:dyDescent="0.2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 x14ac:dyDescent="0.2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 x14ac:dyDescent="0.2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 x14ac:dyDescent="0.2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 x14ac:dyDescent="0.2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 x14ac:dyDescent="0.2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 x14ac:dyDescent="0.2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 x14ac:dyDescent="0.2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 x14ac:dyDescent="0.2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 x14ac:dyDescent="0.2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 x14ac:dyDescent="0.2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 x14ac:dyDescent="0.2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 x14ac:dyDescent="0.2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 x14ac:dyDescent="0.2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 x14ac:dyDescent="0.2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 x14ac:dyDescent="0.2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 x14ac:dyDescent="0.2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 x14ac:dyDescent="0.2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 x14ac:dyDescent="0.2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 x14ac:dyDescent="0.2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 x14ac:dyDescent="0.2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 x14ac:dyDescent="0.2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 x14ac:dyDescent="0.2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 x14ac:dyDescent="0.2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 x14ac:dyDescent="0.2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 x14ac:dyDescent="0.2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 x14ac:dyDescent="0.2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 x14ac:dyDescent="0.2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 x14ac:dyDescent="0.2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 x14ac:dyDescent="0.2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 x14ac:dyDescent="0.2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 x14ac:dyDescent="0.2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 x14ac:dyDescent="0.2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 x14ac:dyDescent="0.2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 x14ac:dyDescent="0.2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 x14ac:dyDescent="0.2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 x14ac:dyDescent="0.2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 x14ac:dyDescent="0.2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 x14ac:dyDescent="0.2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 x14ac:dyDescent="0.2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 x14ac:dyDescent="0.2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 x14ac:dyDescent="0.2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 x14ac:dyDescent="0.2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 x14ac:dyDescent="0.2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 x14ac:dyDescent="0.2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 x14ac:dyDescent="0.2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 x14ac:dyDescent="0.2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 x14ac:dyDescent="0.2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 x14ac:dyDescent="0.2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 x14ac:dyDescent="0.2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 x14ac:dyDescent="0.2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 x14ac:dyDescent="0.2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 x14ac:dyDescent="0.2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 x14ac:dyDescent="0.2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 x14ac:dyDescent="0.2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 x14ac:dyDescent="0.2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 x14ac:dyDescent="0.2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 x14ac:dyDescent="0.2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 x14ac:dyDescent="0.2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 x14ac:dyDescent="0.2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 x14ac:dyDescent="0.2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 x14ac:dyDescent="0.2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 x14ac:dyDescent="0.2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 x14ac:dyDescent="0.2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 x14ac:dyDescent="0.2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 x14ac:dyDescent="0.2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 x14ac:dyDescent="0.2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 x14ac:dyDescent="0.2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 x14ac:dyDescent="0.2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 x14ac:dyDescent="0.2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 x14ac:dyDescent="0.2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 x14ac:dyDescent="0.2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 x14ac:dyDescent="0.2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 x14ac:dyDescent="0.2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 x14ac:dyDescent="0.2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 x14ac:dyDescent="0.2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 x14ac:dyDescent="0.2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 x14ac:dyDescent="0.2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 x14ac:dyDescent="0.2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 x14ac:dyDescent="0.2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 x14ac:dyDescent="0.2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 x14ac:dyDescent="0.2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 x14ac:dyDescent="0.2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 x14ac:dyDescent="0.2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 x14ac:dyDescent="0.2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 x14ac:dyDescent="0.2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 x14ac:dyDescent="0.2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 x14ac:dyDescent="0.2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 x14ac:dyDescent="0.2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 x14ac:dyDescent="0.2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 x14ac:dyDescent="0.2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 x14ac:dyDescent="0.2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 x14ac:dyDescent="0.2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 x14ac:dyDescent="0.2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 x14ac:dyDescent="0.2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 x14ac:dyDescent="0.2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 x14ac:dyDescent="0.2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 x14ac:dyDescent="0.2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 x14ac:dyDescent="0.2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 x14ac:dyDescent="0.2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 x14ac:dyDescent="0.2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 x14ac:dyDescent="0.2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 x14ac:dyDescent="0.2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 x14ac:dyDescent="0.2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 x14ac:dyDescent="0.2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 x14ac:dyDescent="0.2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 x14ac:dyDescent="0.2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 x14ac:dyDescent="0.2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 x14ac:dyDescent="0.2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 x14ac:dyDescent="0.2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 x14ac:dyDescent="0.2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 x14ac:dyDescent="0.2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 x14ac:dyDescent="0.2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 x14ac:dyDescent="0.2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 x14ac:dyDescent="0.2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роза</cp:lastModifiedBy>
  <cp:lastPrinted>2021-09-16T10:57:23Z</cp:lastPrinted>
  <dcterms:created xsi:type="dcterms:W3CDTF">2016-08-08T07:38:31Z</dcterms:created>
  <dcterms:modified xsi:type="dcterms:W3CDTF">2023-05-28T11:51:45Z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